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780" yWindow="-90" windowWidth="8505" windowHeight="8895"/>
  </bookViews>
  <sheets>
    <sheet name="Sheet1" sheetId="1" r:id="rId1"/>
  </sheets>
  <definedNames>
    <definedName name="_xlnm.Print_Area" localSheetId="0">Sheet1!$B$1:$J$43</definedName>
  </definedNames>
  <calcPr calcId="145621" concurrentCalc="0"/>
</workbook>
</file>

<file path=xl/calcChain.xml><?xml version="1.0" encoding="utf-8"?>
<calcChain xmlns="http://schemas.openxmlformats.org/spreadsheetml/2006/main">
  <c r="H34" i="1" l="1"/>
  <c r="I34" i="1"/>
  <c r="G31" i="1"/>
  <c r="G30" i="1"/>
  <c r="G24" i="1"/>
  <c r="G22" i="1"/>
  <c r="G20" i="1"/>
  <c r="H18" i="1"/>
  <c r="G18" i="1"/>
  <c r="I16" i="1"/>
  <c r="H16" i="1"/>
  <c r="G16" i="1"/>
  <c r="I12" i="1"/>
  <c r="H12" i="1"/>
  <c r="G12" i="1"/>
  <c r="I9" i="1"/>
  <c r="H9" i="1"/>
  <c r="F10" i="1"/>
  <c r="F9" i="1"/>
  <c r="H13" i="1"/>
  <c r="H25" i="1"/>
  <c r="H36" i="1"/>
  <c r="I13" i="1"/>
  <c r="I18" i="1"/>
  <c r="I25" i="1"/>
  <c r="I36" i="1"/>
  <c r="G25" i="1"/>
  <c r="G9" i="1"/>
  <c r="G13" i="1"/>
  <c r="G32" i="1"/>
  <c r="G34" i="1"/>
  <c r="G36" i="1"/>
</calcChain>
</file>

<file path=xl/comments1.xml><?xml version="1.0" encoding="utf-8"?>
<comments xmlns="http://schemas.openxmlformats.org/spreadsheetml/2006/main">
  <authors>
    <author>Sarah Phillips</author>
  </authors>
  <commentList>
    <comment ref="I18" authorId="0">
      <text>
        <r>
          <rPr>
            <b/>
            <sz val="9"/>
            <color indexed="81"/>
            <rFont val="Tahoma"/>
            <family val="2"/>
          </rPr>
          <t>Sarah Phillips:</t>
        </r>
        <r>
          <rPr>
            <sz val="9"/>
            <color indexed="81"/>
            <rFont val="Tahoma"/>
            <family val="2"/>
          </rPr>
          <t xml:space="preserve">
Per year- with vegetation enhancement includes 5 years of monitoring. So this is $500.00. If I can get Roberta to use nationwide 27 small project is a flat $200. General Order for CEQA exempt. Up front cost $200.  If not *Nationwide 27* or Low-Impact then this route: Another trick to save money- annual active discharge fee is fiscal year, ends June 30. Send application to do work before June 30 and send notice of complettion before June 30 and won't be charged annual discharge fee $700.00 in addition to, $100/year for 5 years. confirm with Roberta on placement of fill. If I don't place fill in the creek- then there is no discharge of fill does not trigger 401 certification. </t>
        </r>
      </text>
    </comment>
  </commentList>
</comments>
</file>

<file path=xl/sharedStrings.xml><?xml version="1.0" encoding="utf-8"?>
<sst xmlns="http://schemas.openxmlformats.org/spreadsheetml/2006/main" count="72" uniqueCount="55">
  <si>
    <t>No fee required</t>
  </si>
  <si>
    <t>FEE CATEGORY</t>
  </si>
  <si>
    <t>RATE</t>
  </si>
  <si>
    <t>Check if Applicable</t>
  </si>
  <si>
    <t>DISCHARGE SIZE</t>
  </si>
  <si>
    <t>A.  FEES BASED ON DISCHARGE SIZE</t>
  </si>
  <si>
    <t>B.  FEES BASED ON FLAT FEE CATEGORIES</t>
  </si>
  <si>
    <t>Flat Fee:</t>
  </si>
  <si>
    <r>
      <t>Discharge Length Feet</t>
    </r>
    <r>
      <rPr>
        <sz val="11"/>
        <rFont val="Arial"/>
        <family val="2"/>
      </rPr>
      <t xml:space="preserve"> x $13.50</t>
    </r>
  </si>
  <si>
    <r>
      <t xml:space="preserve">Discharge Area Acres </t>
    </r>
    <r>
      <rPr>
        <sz val="11"/>
        <rFont val="Arial"/>
        <family val="2"/>
      </rPr>
      <t>x $5,670</t>
    </r>
  </si>
  <si>
    <t>(A)</t>
  </si>
  <si>
    <t>(B)</t>
  </si>
  <si>
    <r>
      <t>Dredge Volume CY</t>
    </r>
    <r>
      <rPr>
        <sz val="11"/>
        <rFont val="Arial"/>
        <family val="2"/>
      </rPr>
      <t xml:space="preserve"> x $0.21</t>
    </r>
  </si>
  <si>
    <t>(C)</t>
  </si>
  <si>
    <t>Flat fee</t>
  </si>
  <si>
    <t>(D)</t>
  </si>
  <si>
    <r>
      <t xml:space="preserve">
Sand Mining Dredging Discharges.
</t>
    </r>
    <r>
      <rPr>
        <sz val="11"/>
        <color indexed="63"/>
        <rFont val="Arial"/>
        <family val="2"/>
      </rPr>
      <t>Aggregate extraction in marine waters where the source material is free of pollutants and the dredging operation will not violate any Basin Plan Provisions.</t>
    </r>
  </si>
  <si>
    <r>
      <t xml:space="preserve">
Ecological Restoration and Enhancement Projects
</t>
    </r>
    <r>
      <rPr>
        <sz val="11"/>
        <rFont val="Arial"/>
        <family val="2"/>
      </rPr>
      <t>Projects undertaken for the sole purpose of restoring or enhancing the beneficial uses of water.  This schedule does not apply to projects required under a regulatory mandate or to projects that are not primarily intended for ecological restoration or enhancement, e.g., land development.</t>
    </r>
  </si>
  <si>
    <t>N/A</t>
  </si>
  <si>
    <t xml:space="preserve">(E) </t>
  </si>
  <si>
    <t>(F)</t>
  </si>
  <si>
    <t>Flat Fee</t>
  </si>
  <si>
    <t>(G)</t>
  </si>
  <si>
    <t>Emergency Projects authorized by a Water Board General Order</t>
  </si>
  <si>
    <r>
      <t xml:space="preserve">Amended Orders.
</t>
    </r>
    <r>
      <rPr>
        <sz val="11"/>
        <rFont val="Arial"/>
        <family val="2"/>
      </rPr>
      <t>Amendments of WDR's or water quality certifications previously issued for one-time discharges not subject to annual billings.    Fees charged as follows:</t>
    </r>
  </si>
  <si>
    <t>Categories (A) and (B)</t>
  </si>
  <si>
    <r>
      <t>Application Fee/Annual Active and Post Discharge Monitoring Fee:</t>
    </r>
    <r>
      <rPr>
        <b/>
        <vertAlign val="superscript"/>
        <sz val="10"/>
        <color indexed="12"/>
        <rFont val="Arial"/>
        <family val="2"/>
      </rPr>
      <t>1(b)</t>
    </r>
    <r>
      <rPr>
        <b/>
        <sz val="10"/>
        <color indexed="12"/>
        <rFont val="Arial"/>
        <family val="2"/>
      </rPr>
      <t>:</t>
    </r>
  </si>
  <si>
    <t>Single Project Including Multiple Discharges</t>
  </si>
  <si>
    <t>Categories (C) to (G)</t>
  </si>
  <si>
    <r>
      <t>TOTAL FEE</t>
    </r>
    <r>
      <rPr>
        <b/>
        <sz val="11"/>
        <rFont val="Arial"/>
        <family val="2"/>
      </rPr>
      <t xml:space="preserve"> </t>
    </r>
    <r>
      <rPr>
        <b/>
        <sz val="16"/>
        <rFont val="Arial"/>
        <family val="2"/>
      </rPr>
      <t xml:space="preserve">FOR ALL CATEGORIES </t>
    </r>
  </si>
  <si>
    <r>
      <t xml:space="preserve">This fee schedule is based on California Code of Regulations, Title 23, section 2200(a)(3).  TO CALCULATE FEE:  </t>
    </r>
    <r>
      <rPr>
        <sz val="12"/>
        <color indexed="12"/>
        <rFont val="Arial"/>
        <family val="2"/>
      </rPr>
      <t>Enter the "Discharge Size" in Section A or, if the project qualifies, check the check-box in Section B according to the applicable Flat Fee category.  If the project involves multiple discharges, then both Section A and Section B fee charges may apply.  The project fee owed will appear in the "Total Fee For All Categories" box at the bottom of the Fee Calculator.  Discharges to waters of the state from both temporary and permanent project impacts are subject to fees.   In any case, dredge and fill operation fees shall not exceed $90,000 for Fill and Excavation Applications and $90,000 for Dredging Annual Active Discharge Fee.</t>
    </r>
  </si>
  <si>
    <t>New fee assessed</t>
  </si>
  <si>
    <t>5  "Excavation” refers to removing sediment or soil in shallow waters or under no-flow conditions where impacts to beneficial uses are best described by the area of the discharge.  It typically is done for purposes other than navigation.  Examples include trenching for utility lines, other earthwork preliminary to discharge, removing sediment to increase channel capacity, and other flood control and drainage maintenance activities (e.g., debris removal, vegetation management and removal, detention basin maintenance and erosion control of slopes along open channels and other drainage facilities).</t>
  </si>
  <si>
    <t xml:space="preserve">6  "Dredging" generally refers to removing sediment in deeper water to increase depth.  The impacts to beneficial uses are best described by the volume of the discharge and typically occur to facilitate navigation.   For fee purposes it also includes aggregate extraction within stream channels where the substrate is composed of course sediment (e.g., gravel) and is reshaped by normal winter flows (e.g., point bars), where natural flood disturbance precludes establishment of significant riparian vegetation, and where extraction timing, location and volume will not cause changes in channel structure (except as required by regulatory agencies for habitat improvement) or impair the ability of the channel to support beneficial uses.
</t>
  </si>
  <si>
    <r>
      <t xml:space="preserve">
Dredging Discharges (except Sand Mining-see (C) below)</t>
    </r>
    <r>
      <rPr>
        <vertAlign val="superscript"/>
        <sz val="11"/>
        <color indexed="12"/>
        <rFont val="Arial"/>
        <family val="2"/>
      </rPr>
      <t>6</t>
    </r>
    <r>
      <rPr>
        <sz val="11"/>
        <rFont val="Arial"/>
        <family val="2"/>
      </rPr>
      <t xml:space="preserve">
Dredge volume expressed in Cubic Yards.
</t>
    </r>
  </si>
  <si>
    <r>
      <t>APPLICATION FEE</t>
    </r>
    <r>
      <rPr>
        <b/>
        <vertAlign val="superscript"/>
        <sz val="11"/>
        <color indexed="12"/>
        <rFont val="Arial"/>
        <family val="2"/>
      </rPr>
      <t>2</t>
    </r>
  </si>
  <si>
    <r>
      <t>ANNUAL ACTIVE DISCHARGE FEE</t>
    </r>
    <r>
      <rPr>
        <b/>
        <vertAlign val="superscript"/>
        <sz val="11"/>
        <color indexed="12"/>
        <rFont val="Arial"/>
        <family val="2"/>
      </rPr>
      <t>3</t>
    </r>
  </si>
  <si>
    <r>
      <t>ANNUAL POST DISCHARGE MONITORING FEE</t>
    </r>
    <r>
      <rPr>
        <b/>
        <vertAlign val="superscript"/>
        <sz val="11"/>
        <color indexed="12"/>
        <rFont val="Arial"/>
        <family val="2"/>
      </rPr>
      <t>4</t>
    </r>
  </si>
  <si>
    <t>2  Dischargers shall pay a one-time application fee for each project at the time that the application or report of waste discharge is submitted. Notwithstanding section 2200.2, if discharges commence in a fiscal year other than the fiscal year in which the application or report of waste discharge is submitted, the application fee is in addition to the first annual active discharge fee for the project. If discharges commence in the same fiscal year as the application or report of waste discharge is submitted, the discharger shall pay only the greater of the application fee or the first annual active discharge fee. The application fee for
category (A) fill and excavation discharges will be based on the discharger’s estimate of project length and area. If, upon completion, the actual length or area is larger than the estimate, the discharger may receive an additional application fee invoice that is based on the actual project length and area, minus the application fee that was previously paid.</t>
  </si>
  <si>
    <t>1(a) For “excavation” the area of the discharge is the area of excavation; if the excavated material is then discharged to waters, an additional “fill” fee will be assessed.
1(b) When a single project includes multiple discharges within a single dredge and fill fee category, the fee for that category shall be assessed based on the total area, volume, or length of discharge (as applicable) of the multiple discharges.  When a single project includes discharges that are assessed under multiple standard fee categories, the total application fee shall be the sum of the application fees assessed under each applicable fee category; however only a single annual active discharge fee or annual post-discharge monitoring fee, if required, shall be assessed for the project.  The single annual active discharge fee and the single annual post-discharge monitoring fee for the project shall be based on the higher of the applicable fee categories.  Single projects qualifying for a flat fee or amended order fee shall only be assessed the applicable flat fee or amended order fee.
1(c) Fees shall be based on the largest discharge size specified in the original or revised report of waste discharge or Clean Water Act (CWA) Section 401 water quality certification application, or as reduced by the applicant without any State Board or Regional Board intervention.  
1(d) If water quality certification is issued in conjunction with dredge or fill WDRs or is issued for a discharge regulated under such preexisting WDRs, the current annual WDR fee as derived from this dredge and fill fee schedule shall be paid in advance during the application for water quality certification, and shall comprise the fee for water quality certification.
1(e) Discharges requiring water quality certification and regulated under a federal permit or license other than a US Army Corps of Engineers CWA Section 404 permit or a Federal Energy Regulatory Commission License shall be assessed a fee determined from CCR 23, Section 2200(a).</t>
  </si>
  <si>
    <t>C. FEES BASED ON AMENDED ORDERS</t>
  </si>
  <si>
    <t>Fees Based on Amended Orders</t>
  </si>
  <si>
    <r>
      <t xml:space="preserve">
General Orders For CEQA Exempt Projects</t>
    </r>
    <r>
      <rPr>
        <sz val="11"/>
        <color indexed="63"/>
        <rFont val="Arial"/>
        <family val="2"/>
      </rPr>
      <t xml:space="preserve">
Projects which are CEQA exempt and which are required to submit notification of a proposed discharge to the State and/or Regional Board pursuant to: (1) a general order authorizing impacts for the qualifying project CEQA exemption (e.g. Small Habitat Restoration General Permit); or (2) a general water quality certification permitting discharges authorized by a U.S. Army Corps of Engineers general permit (e.g., nationwide permit).  Applies ONLY if a general order or general water quality certification was previously granted.  </t>
    </r>
  </si>
  <si>
    <r>
      <t xml:space="preserve">DREDGE AND FILL FEE CALCULATOR </t>
    </r>
    <r>
      <rPr>
        <b/>
        <vertAlign val="superscript"/>
        <sz val="16"/>
        <rFont val="Arial"/>
        <family val="2"/>
      </rPr>
      <t>1</t>
    </r>
    <r>
      <rPr>
        <b/>
        <sz val="16"/>
        <rFont val="Arial"/>
        <family val="2"/>
      </rPr>
      <t xml:space="preserve"> </t>
    </r>
    <r>
      <rPr>
        <b/>
        <sz val="11"/>
        <rFont val="Arial"/>
        <family val="2"/>
      </rPr>
      <t xml:space="preserve"> v14b 09/18/2014</t>
    </r>
  </si>
  <si>
    <t xml:space="preserve">  (i)  Minor project changes, not requiring technical analysis and involving only minimal processing time.</t>
  </si>
  <si>
    <t xml:space="preserve">  (ii)  Changes to projects eligible for flat fees (fee categories C and D. above) where technical analysis is needed to assure continuing eligibility for flat fee and that beneficial uses are still protected.
</t>
  </si>
  <si>
    <t xml:space="preserve">  (iii)   Project changes not involving an increased discharge amount, but requiring some technical analysis to assure that beneficial uses are still protected and that original conditions are still valid, or need to be modified
</t>
  </si>
  <si>
    <t xml:space="preserve">  (iv)   Project changes involving an increased discharge amount and requiring some technical analysis to assure that beneficial uses are still protected and that original conditions are still valid, or need to be modified.
</t>
  </si>
  <si>
    <t xml:space="preserve">  (v)   Major project changes requiring an essentially new analysis and re-issuance of WDR’s or water quality certification.
</t>
  </si>
  <si>
    <t xml:space="preserve">Amended Orders (i) to (v) </t>
  </si>
  <si>
    <t>3  Dischargers shall pay an annual active discharge fee each fiscal year or portion of a fiscal year during which discharges occur until the regional board or the State Board issues a Notice of Completion of Discharges Letter to the discharger. The annual active discharge fee for category (B) dredging discharges will be invoiced after the annual dredge volume has been determined.</t>
  </si>
  <si>
    <t>4  Dischargers shall pay an annual post-discharge monitoring fee each fiscal year or portion of a fiscal year commencing with the first fiscal year following the fiscal year in which the regional board or State Board issued a Notice of Completion of Discharges Letter to the discharger, but continued water quality monitoring or compensatory mitigation monitoring is required. Dischargers shall pay the annual post-discharge monitoring fee each fiscal year until the regional board or the State Board issues a Notice of Project Complete Letter to the discharger.</t>
  </si>
  <si>
    <r>
      <t xml:space="preserve">
Low Impact Discharges. </t>
    </r>
    <r>
      <rPr>
        <b/>
        <sz val="11"/>
        <color indexed="63"/>
        <rFont val="Arial"/>
        <family val="2"/>
      </rPr>
      <t xml:space="preserve">
</t>
    </r>
    <r>
      <rPr>
        <sz val="11"/>
        <color indexed="63"/>
        <rFont val="Arial"/>
        <family val="2"/>
      </rPr>
      <t>Projects may be classified as low impact discharges if they meet the following criteria:
1. The discharge size is less than all of the following: 
(a) for fill, 0.1 acre, and 200 linear feet; and 
(b) for dredging, 25 cubic yards. 
2. The discharger demonstrates that:
(a) all practicable measures will be taken to avoid impacts;
(b) where unavoidable temporary impacts take place, waters and vegetation will be restored to pre-project conditions as quickly as practicable; and
(c) where unavoidable permanent impacts take place, there will be no net loss of wetland, riparian area, or headwater functions, including onsite habitat, habitat connectivity, floodwater retention, and pollutant removal.
3. The discharge will not do any of the following:
(a) directly or indirectly destabilize a bed of a receiving water; 
(b) contribute to significant cumulative effects;
(c) cause pollution, contamination, or nuisance; 
(d) adversely affect candidate, threatened, or endangered species;
(e) degrade water quality or beneficial uses;
(f) be toxic; or 
(g) include "hazardous" or "designated" material.</t>
    </r>
  </si>
  <si>
    <t>Additional fee assessed per increased amount of discharge(s) 
Complete Section A and B</t>
  </si>
  <si>
    <r>
      <t xml:space="preserve">
</t>
    </r>
    <r>
      <rPr>
        <b/>
        <sz val="11"/>
        <color indexed="12"/>
        <rFont val="Arial"/>
        <family val="2"/>
      </rPr>
      <t>Fill &amp; Excavation</t>
    </r>
    <r>
      <rPr>
        <vertAlign val="superscript"/>
        <sz val="11"/>
        <color indexed="12"/>
        <rFont val="Arial"/>
        <family val="2"/>
      </rPr>
      <t>5</t>
    </r>
    <r>
      <rPr>
        <b/>
        <sz val="11"/>
        <color indexed="12"/>
        <rFont val="Arial"/>
        <family val="2"/>
      </rPr>
      <t xml:space="preserve"> Discharges.
</t>
    </r>
    <r>
      <rPr>
        <sz val="11"/>
        <rFont val="Arial"/>
        <family val="2"/>
      </rPr>
      <t>Discharges will be assessed as the higher fee of "discharge length in feet" and "discharge area in acres".  
Discharge length shall be reported in Linear Feet. Includes linear discharges to drainage features and shorelines
The size of the discharge area shall be rounded to two decimal places (0.01 acre = 436 square feet).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</si>
</sst>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29" x14ac:knownFonts="1">
    <font>
      <sz val="10"/>
      <name val="Arial"/>
    </font>
    <font>
      <sz val="10"/>
      <name val="Arial"/>
      <family val="2"/>
    </font>
    <font>
      <b/>
      <sz val="10"/>
      <name val="Arial"/>
      <family val="2"/>
    </font>
    <font>
      <b/>
      <sz val="11"/>
      <name val="Arial"/>
      <family val="2"/>
    </font>
    <font>
      <sz val="11"/>
      <name val="Arial"/>
      <family val="2"/>
    </font>
    <font>
      <b/>
      <sz val="11"/>
      <color indexed="12"/>
      <name val="Arial"/>
      <family val="2"/>
    </font>
    <font>
      <sz val="10"/>
      <color indexed="22"/>
      <name val="Arial"/>
      <family val="2"/>
    </font>
    <font>
      <sz val="11"/>
      <color indexed="22"/>
      <name val="Arial"/>
      <family val="2"/>
    </font>
    <font>
      <sz val="10"/>
      <color indexed="17"/>
      <name val="Arial"/>
      <family val="2"/>
    </font>
    <font>
      <b/>
      <sz val="11"/>
      <color indexed="63"/>
      <name val="Arial"/>
      <family val="2"/>
    </font>
    <font>
      <sz val="11"/>
      <color indexed="63"/>
      <name val="Arial"/>
      <family val="2"/>
    </font>
    <font>
      <vertAlign val="superscript"/>
      <sz val="11"/>
      <color indexed="12"/>
      <name val="Arial"/>
      <family val="2"/>
    </font>
    <font>
      <sz val="12"/>
      <name val="Arial"/>
      <family val="2"/>
    </font>
    <font>
      <sz val="11"/>
      <color indexed="55"/>
      <name val="Arial"/>
      <family val="2"/>
    </font>
    <font>
      <sz val="10"/>
      <color indexed="63"/>
      <name val="Arial"/>
      <family val="2"/>
    </font>
    <font>
      <b/>
      <sz val="16"/>
      <name val="Arial"/>
      <family val="2"/>
    </font>
    <font>
      <sz val="10"/>
      <color indexed="9"/>
      <name val="Arial"/>
      <family val="2"/>
    </font>
    <font>
      <b/>
      <sz val="11"/>
      <color indexed="9"/>
      <name val="Arial"/>
      <family val="2"/>
    </font>
    <font>
      <b/>
      <sz val="12"/>
      <name val="Arial"/>
      <family val="2"/>
    </font>
    <font>
      <b/>
      <sz val="12"/>
      <color indexed="12"/>
      <name val="Arial"/>
      <family val="2"/>
    </font>
    <font>
      <sz val="12"/>
      <color indexed="12"/>
      <name val="Arial"/>
      <family val="2"/>
    </font>
    <font>
      <b/>
      <sz val="14"/>
      <color indexed="12"/>
      <name val="Arial"/>
      <family val="2"/>
    </font>
    <font>
      <b/>
      <vertAlign val="superscript"/>
      <sz val="16"/>
      <name val="Arial"/>
      <family val="2"/>
    </font>
    <font>
      <b/>
      <sz val="16"/>
      <color rgb="FFFF0000"/>
      <name val="Arial"/>
      <family val="2"/>
    </font>
    <font>
      <b/>
      <sz val="10"/>
      <color indexed="12"/>
      <name val="Arial"/>
      <family val="2"/>
    </font>
    <font>
      <b/>
      <vertAlign val="superscript"/>
      <sz val="10"/>
      <color indexed="12"/>
      <name val="Arial"/>
      <family val="2"/>
    </font>
    <font>
      <b/>
      <vertAlign val="superscript"/>
      <sz val="11"/>
      <color indexed="12"/>
      <name val="Arial"/>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indexed="51"/>
        <bgColor indexed="64"/>
      </patternFill>
    </fill>
    <fill>
      <patternFill patternType="solid">
        <fgColor indexed="9"/>
        <bgColor indexed="64"/>
      </patternFill>
    </fill>
    <fill>
      <patternFill patternType="solid">
        <fgColor indexed="22"/>
        <bgColor indexed="64"/>
      </patternFill>
    </fill>
    <fill>
      <patternFill patternType="solid">
        <fgColor theme="4" tint="0.59999389629810485"/>
        <bgColor indexed="64"/>
      </patternFill>
    </fill>
    <fill>
      <patternFill patternType="solid">
        <fgColor theme="9"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applyProtection="0"/>
    <xf numFmtId="44" fontId="1" fillId="0" borderId="0" applyFont="0" applyFill="0" applyBorder="0" applyAlignment="0" applyProtection="0"/>
  </cellStyleXfs>
  <cellXfs count="179">
    <xf numFmtId="0" fontId="0" fillId="0" borderId="0" xfId="0"/>
    <xf numFmtId="164" fontId="17" fillId="0" borderId="0" xfId="1" applyNumberFormat="1" applyFont="1" applyBorder="1" applyAlignment="1" applyProtection="1">
      <alignment horizontal="center" vertical="center"/>
      <protection locked="0"/>
    </xf>
    <xf numFmtId="0" fontId="4" fillId="6" borderId="4" xfId="0" applyFont="1" applyFill="1" applyBorder="1" applyAlignment="1" applyProtection="1">
      <alignment horizontal="center" vertical="center" wrapText="1"/>
      <protection locked="0"/>
    </xf>
    <xf numFmtId="0" fontId="4" fillId="6" borderId="10" xfId="0" applyFont="1" applyFill="1" applyBorder="1" applyAlignment="1" applyProtection="1">
      <alignment horizontal="center" vertical="center" wrapText="1"/>
      <protection locked="0"/>
    </xf>
    <xf numFmtId="164" fontId="16" fillId="3" borderId="9" xfId="0" applyNumberFormat="1" applyFont="1" applyFill="1" applyBorder="1" applyAlignment="1" applyProtection="1">
      <alignment horizontal="center" vertical="center"/>
      <protection locked="0"/>
    </xf>
    <xf numFmtId="164" fontId="17" fillId="0" borderId="6" xfId="1" applyNumberFormat="1" applyFont="1" applyBorder="1" applyAlignment="1" applyProtection="1">
      <alignment horizontal="center" vertical="center"/>
    </xf>
    <xf numFmtId="164" fontId="4" fillId="0" borderId="6" xfId="0" applyNumberFormat="1" applyFont="1" applyBorder="1" applyAlignment="1" applyProtection="1">
      <alignment horizontal="center" vertical="top" wrapText="1"/>
    </xf>
    <xf numFmtId="0" fontId="4" fillId="6" borderId="9" xfId="0" applyFont="1" applyFill="1" applyBorder="1" applyAlignment="1" applyProtection="1">
      <alignment horizontal="center" vertical="center" wrapText="1"/>
      <protection locked="0"/>
    </xf>
    <xf numFmtId="164" fontId="17" fillId="0" borderId="12" xfId="1" applyNumberFormat="1" applyFont="1" applyBorder="1" applyAlignment="1" applyProtection="1">
      <alignment horizontal="center" vertical="center"/>
      <protection locked="0"/>
    </xf>
    <xf numFmtId="164" fontId="17" fillId="0" borderId="16" xfId="1" applyNumberFormat="1" applyFont="1" applyBorder="1" applyAlignment="1" applyProtection="1">
      <alignment horizontal="center" vertical="center"/>
    </xf>
    <xf numFmtId="0" fontId="0" fillId="0" borderId="0" xfId="0" applyFill="1" applyBorder="1" applyProtection="1">
      <protection locked="0"/>
    </xf>
    <xf numFmtId="0" fontId="0" fillId="0" borderId="0" xfId="0" applyBorder="1" applyProtection="1">
      <protection locked="0"/>
    </xf>
    <xf numFmtId="0" fontId="24" fillId="0" borderId="0" xfId="0" applyFont="1" applyFill="1" applyBorder="1" applyAlignment="1" applyProtection="1">
      <alignment vertical="center"/>
      <protection locked="0"/>
    </xf>
    <xf numFmtId="0" fontId="4" fillId="0" borderId="0" xfId="0" applyFont="1" applyFill="1" applyBorder="1" applyProtection="1">
      <protection locked="0"/>
    </xf>
    <xf numFmtId="0" fontId="2" fillId="0" borderId="0" xfId="0" applyFont="1" applyFill="1" applyBorder="1" applyAlignment="1" applyProtection="1">
      <alignment horizontal="center" vertical="center"/>
      <protection locked="0"/>
    </xf>
    <xf numFmtId="164" fontId="3" fillId="0" borderId="2" xfId="1" applyNumberFormat="1" applyFont="1" applyFill="1" applyBorder="1" applyAlignment="1" applyProtection="1">
      <alignment horizontal="center" vertical="center"/>
      <protection locked="0"/>
    </xf>
    <xf numFmtId="0" fontId="8" fillId="0" borderId="0" xfId="0" applyFont="1" applyFill="1" applyBorder="1" applyProtection="1">
      <protection locked="0"/>
    </xf>
    <xf numFmtId="0" fontId="4" fillId="5" borderId="19" xfId="0" applyFont="1" applyFill="1" applyBorder="1" applyAlignment="1" applyProtection="1">
      <alignment horizontal="left" vertical="center"/>
      <protection locked="0"/>
    </xf>
    <xf numFmtId="0" fontId="24" fillId="5" borderId="17" xfId="0" applyFont="1" applyFill="1" applyBorder="1" applyAlignment="1" applyProtection="1">
      <alignment horizontal="right" vertical="center" wrapText="1"/>
      <protection locked="0"/>
    </xf>
    <xf numFmtId="164" fontId="9" fillId="5" borderId="17" xfId="0" applyNumberFormat="1" applyFont="1" applyFill="1" applyBorder="1" applyAlignment="1" applyProtection="1">
      <alignment horizontal="center" vertical="center"/>
      <protection locked="0"/>
    </xf>
    <xf numFmtId="164" fontId="9" fillId="5" borderId="5" xfId="0" applyNumberFormat="1" applyFont="1" applyFill="1" applyBorder="1" applyAlignment="1" applyProtection="1">
      <alignment horizontal="center" vertical="center"/>
      <protection locked="0"/>
    </xf>
    <xf numFmtId="164" fontId="9" fillId="5" borderId="38" xfId="0" applyNumberFormat="1" applyFont="1" applyFill="1" applyBorder="1" applyAlignment="1" applyProtection="1">
      <alignment horizontal="center" vertical="center"/>
      <protection locked="0"/>
    </xf>
    <xf numFmtId="0" fontId="0" fillId="0" borderId="0" xfId="0" applyFill="1" applyBorder="1" applyAlignment="1" applyProtection="1">
      <alignment wrapText="1"/>
      <protection locked="0"/>
    </xf>
    <xf numFmtId="164" fontId="3" fillId="0" borderId="11" xfId="1" applyNumberFormat="1" applyFont="1" applyFill="1" applyBorder="1" applyAlignment="1" applyProtection="1">
      <alignment horizontal="center" vertical="center"/>
      <protection locked="0"/>
    </xf>
    <xf numFmtId="0" fontId="12" fillId="0" borderId="0" xfId="0" applyFont="1" applyFill="1" applyBorder="1" applyProtection="1">
      <protection locked="0"/>
    </xf>
    <xf numFmtId="164" fontId="17" fillId="0" borderId="6" xfId="1" applyNumberFormat="1" applyFont="1" applyBorder="1" applyAlignment="1" applyProtection="1">
      <alignment horizontal="center" vertical="center"/>
      <protection locked="0"/>
    </xf>
    <xf numFmtId="164" fontId="4" fillId="0" borderId="6" xfId="0" applyNumberFormat="1" applyFont="1" applyBorder="1" applyAlignment="1" applyProtection="1">
      <alignment horizontal="center" vertical="center" wrapText="1"/>
      <protection locked="0"/>
    </xf>
    <xf numFmtId="0" fontId="0" fillId="0" borderId="0" xfId="0" applyFill="1" applyBorder="1" applyAlignment="1" applyProtection="1">
      <alignment horizontal="left"/>
      <protection locked="0"/>
    </xf>
    <xf numFmtId="0" fontId="0" fillId="0" borderId="0" xfId="0" applyBorder="1" applyAlignment="1" applyProtection="1">
      <alignment horizontal="left"/>
      <protection locked="0"/>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vertical="top" wrapText="1"/>
      <protection locked="0"/>
    </xf>
    <xf numFmtId="0" fontId="6" fillId="0" borderId="0" xfId="0" applyFont="1" applyFill="1" applyBorder="1" applyAlignment="1" applyProtection="1">
      <alignment horizontal="center" vertical="center" wrapText="1"/>
      <protection locked="0"/>
    </xf>
    <xf numFmtId="164" fontId="0" fillId="0" borderId="0" xfId="0" applyNumberFormat="1" applyFill="1" applyBorder="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horizontal="left" vertical="center" wrapText="1"/>
      <protection locked="0"/>
    </xf>
    <xf numFmtId="0" fontId="0" fillId="0" borderId="0" xfId="0" applyBorder="1" applyAlignment="1" applyProtection="1">
      <alignment vertical="top" wrapText="1"/>
      <protection locked="0"/>
    </xf>
    <xf numFmtId="0" fontId="6" fillId="0" borderId="0" xfId="0" applyFont="1" applyBorder="1" applyAlignment="1" applyProtection="1">
      <alignment horizontal="center" vertical="center" wrapText="1"/>
      <protection locked="0"/>
    </xf>
    <xf numFmtId="164" fontId="0" fillId="0" borderId="0" xfId="0" applyNumberFormat="1" applyBorder="1" applyAlignment="1" applyProtection="1">
      <alignment horizontal="center" vertical="center" wrapText="1"/>
      <protection locked="0"/>
    </xf>
    <xf numFmtId="164" fontId="2" fillId="0" borderId="0" xfId="1" applyNumberFormat="1" applyFont="1" applyBorder="1" applyAlignment="1" applyProtection="1">
      <alignment horizontal="center" vertical="center"/>
      <protection locked="0"/>
    </xf>
    <xf numFmtId="0" fontId="18" fillId="0" borderId="26" xfId="0" applyFont="1" applyFill="1" applyBorder="1" applyAlignment="1" applyProtection="1">
      <alignment horizontal="center" vertical="center" wrapText="1"/>
    </xf>
    <xf numFmtId="0" fontId="20" fillId="0" borderId="0" xfId="0" applyFont="1" applyBorder="1" applyAlignment="1" applyProtection="1">
      <alignment horizontal="center" vertical="center" wrapText="1"/>
    </xf>
    <xf numFmtId="164" fontId="20" fillId="0" borderId="0" xfId="0" applyNumberFormat="1" applyFont="1" applyBorder="1" applyAlignment="1" applyProtection="1">
      <alignment horizontal="center" vertical="center" wrapText="1"/>
    </xf>
    <xf numFmtId="164" fontId="20" fillId="0" borderId="27" xfId="0" applyNumberFormat="1" applyFont="1" applyBorder="1" applyAlignment="1" applyProtection="1">
      <alignment horizontal="center" vertical="center" wrapText="1"/>
    </xf>
    <xf numFmtId="0" fontId="21" fillId="0" borderId="26" xfId="0" applyFont="1" applyFill="1" applyBorder="1" applyAlignment="1" applyProtection="1">
      <alignment vertical="center"/>
    </xf>
    <xf numFmtId="0" fontId="21" fillId="0" borderId="0" xfId="0" applyFont="1" applyFill="1" applyBorder="1" applyAlignment="1" applyProtection="1">
      <alignment vertical="center"/>
    </xf>
    <xf numFmtId="0" fontId="4" fillId="0" borderId="26" xfId="0" applyFont="1" applyBorder="1" applyAlignment="1" applyProtection="1">
      <alignment horizontal="left" vertical="center"/>
    </xf>
    <xf numFmtId="0" fontId="4" fillId="0" borderId="0" xfId="0" applyFont="1" applyBorder="1" applyAlignment="1" applyProtection="1">
      <alignment horizontal="left" vertical="center" wrapText="1"/>
    </xf>
    <xf numFmtId="0" fontId="4" fillId="0" borderId="0" xfId="0" applyFont="1" applyBorder="1" applyAlignment="1" applyProtection="1">
      <alignment vertical="top" wrapText="1"/>
    </xf>
    <xf numFmtId="0" fontId="7" fillId="0" borderId="0" xfId="0" applyFont="1" applyBorder="1" applyAlignment="1" applyProtection="1">
      <alignment horizontal="center" vertical="center" wrapText="1"/>
    </xf>
    <xf numFmtId="0" fontId="21" fillId="0" borderId="27" xfId="0" applyFont="1" applyFill="1" applyBorder="1" applyAlignment="1" applyProtection="1">
      <alignment vertical="center"/>
    </xf>
    <xf numFmtId="164" fontId="4" fillId="0" borderId="0" xfId="0" applyNumberFormat="1" applyFont="1" applyBorder="1" applyAlignment="1" applyProtection="1">
      <alignment horizontal="center" vertical="center" wrapText="1"/>
    </xf>
    <xf numFmtId="164" fontId="3" fillId="0" borderId="0" xfId="1" applyNumberFormat="1" applyFont="1" applyBorder="1" applyAlignment="1" applyProtection="1">
      <alignment horizontal="center" vertical="center"/>
    </xf>
    <xf numFmtId="164" fontId="3" fillId="0" borderId="27" xfId="1" applyNumberFormat="1" applyFont="1" applyBorder="1" applyAlignment="1" applyProtection="1">
      <alignment horizontal="center" vertical="center"/>
    </xf>
    <xf numFmtId="0" fontId="5" fillId="2" borderId="9"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164" fontId="5" fillId="2" borderId="0" xfId="1" applyNumberFormat="1" applyFont="1" applyFill="1" applyBorder="1" applyAlignment="1" applyProtection="1">
      <alignment horizontal="center" vertical="center"/>
    </xf>
    <xf numFmtId="164" fontId="5" fillId="2" borderId="3" xfId="0" applyNumberFormat="1" applyFont="1" applyFill="1" applyBorder="1" applyAlignment="1" applyProtection="1">
      <alignment horizontal="center" vertical="center" wrapText="1"/>
    </xf>
    <xf numFmtId="164" fontId="5" fillId="2" borderId="6" xfId="0" applyNumberFormat="1" applyFont="1" applyFill="1" applyBorder="1" applyAlignment="1" applyProtection="1">
      <alignment horizontal="center" vertical="center" wrapText="1"/>
    </xf>
    <xf numFmtId="164" fontId="5" fillId="2" borderId="29" xfId="0" applyNumberFormat="1" applyFont="1" applyFill="1" applyBorder="1" applyAlignment="1" applyProtection="1">
      <alignment horizontal="center" vertical="center" wrapText="1"/>
    </xf>
    <xf numFmtId="0" fontId="4" fillId="4" borderId="0" xfId="0" applyFont="1" applyFill="1" applyBorder="1" applyAlignment="1" applyProtection="1">
      <alignment horizontal="center" vertical="center"/>
    </xf>
    <xf numFmtId="0" fontId="4" fillId="4" borderId="27" xfId="0" applyFont="1" applyFill="1" applyBorder="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164" fontId="3" fillId="0" borderId="2" xfId="1" applyNumberFormat="1" applyFont="1" applyFill="1" applyBorder="1" applyAlignment="1" applyProtection="1">
      <alignment horizontal="center" vertical="center"/>
    </xf>
    <xf numFmtId="164" fontId="3" fillId="0" borderId="9" xfId="1" applyNumberFormat="1" applyFont="1" applyFill="1" applyBorder="1" applyAlignment="1" applyProtection="1">
      <alignment horizontal="center" vertical="center"/>
    </xf>
    <xf numFmtId="0" fontId="4" fillId="0" borderId="43" xfId="0" applyFont="1" applyFill="1" applyBorder="1" applyAlignment="1" applyProtection="1">
      <alignment vertical="center"/>
    </xf>
    <xf numFmtId="0" fontId="5" fillId="0" borderId="15" xfId="0" applyFont="1" applyFill="1" applyBorder="1" applyAlignment="1" applyProtection="1">
      <alignment horizontal="left" vertical="center" wrapText="1"/>
    </xf>
    <xf numFmtId="0" fontId="5" fillId="0" borderId="7" xfId="0" applyFont="1" applyFill="1" applyBorder="1" applyAlignment="1" applyProtection="1">
      <alignment horizontal="center" vertical="center" wrapText="1"/>
    </xf>
    <xf numFmtId="164" fontId="3" fillId="0" borderId="7" xfId="1" applyNumberFormat="1" applyFont="1" applyFill="1" applyBorder="1" applyAlignment="1" applyProtection="1">
      <alignment horizontal="center" vertical="center"/>
    </xf>
    <xf numFmtId="164" fontId="3" fillId="0" borderId="7"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0" borderId="35" xfId="0" applyNumberFormat="1" applyFont="1" applyFill="1" applyBorder="1" applyAlignment="1" applyProtection="1">
      <alignment horizontal="center" vertical="center"/>
    </xf>
    <xf numFmtId="0" fontId="4" fillId="0" borderId="34" xfId="0" applyFont="1" applyFill="1" applyBorder="1" applyAlignment="1" applyProtection="1">
      <alignment vertical="center"/>
    </xf>
    <xf numFmtId="0" fontId="5" fillId="0" borderId="0" xfId="0" applyFont="1" applyFill="1" applyBorder="1" applyAlignment="1" applyProtection="1">
      <alignment horizontal="left" vertical="center" wrapText="1"/>
    </xf>
    <xf numFmtId="0" fontId="0" fillId="3" borderId="7" xfId="0" applyFill="1" applyBorder="1" applyAlignment="1" applyProtection="1">
      <alignment horizontal="center" vertical="center"/>
    </xf>
    <xf numFmtId="164" fontId="3" fillId="0" borderId="0" xfId="0" applyNumberFormat="1" applyFont="1" applyFill="1" applyBorder="1" applyAlignment="1" applyProtection="1">
      <alignment horizontal="center" vertical="center"/>
    </xf>
    <xf numFmtId="0" fontId="4" fillId="0" borderId="36" xfId="0" applyFont="1" applyFill="1" applyBorder="1" applyAlignment="1" applyProtection="1">
      <alignment vertical="center"/>
    </xf>
    <xf numFmtId="0" fontId="5" fillId="0" borderId="2" xfId="0" applyFont="1" applyFill="1" applyBorder="1" applyAlignment="1" applyProtection="1">
      <alignment horizontal="left" vertical="center" wrapText="1"/>
    </xf>
    <xf numFmtId="0" fontId="4" fillId="3" borderId="26" xfId="0" quotePrefix="1" applyNumberFormat="1" applyFont="1" applyFill="1" applyBorder="1" applyAlignment="1" applyProtection="1">
      <alignment horizontal="left" vertical="center"/>
    </xf>
    <xf numFmtId="0" fontId="5" fillId="0" borderId="9" xfId="0" applyFont="1" applyFill="1" applyBorder="1" applyAlignment="1" applyProtection="1">
      <alignment horizontal="left" vertical="top" wrapText="1"/>
    </xf>
    <xf numFmtId="0" fontId="0" fillId="3" borderId="9" xfId="0" applyFill="1" applyBorder="1" applyAlignment="1" applyProtection="1">
      <alignment horizontal="center" vertical="center"/>
    </xf>
    <xf numFmtId="164" fontId="3" fillId="3" borderId="9" xfId="0" applyNumberFormat="1" applyFont="1" applyFill="1" applyBorder="1" applyAlignment="1" applyProtection="1">
      <alignment horizontal="center" vertical="center"/>
    </xf>
    <xf numFmtId="164" fontId="3" fillId="3" borderId="15" xfId="0" applyNumberFormat="1" applyFont="1" applyFill="1" applyBorder="1" applyAlignment="1" applyProtection="1">
      <alignment horizontal="center" vertical="center"/>
    </xf>
    <xf numFmtId="164" fontId="3" fillId="3" borderId="35" xfId="0" applyNumberFormat="1" applyFont="1" applyFill="1" applyBorder="1" applyAlignment="1" applyProtection="1">
      <alignment horizontal="center" vertical="center"/>
    </xf>
    <xf numFmtId="0" fontId="4" fillId="0" borderId="34" xfId="0" applyFont="1" applyBorder="1" applyAlignment="1" applyProtection="1">
      <alignment horizontal="left" vertical="center"/>
    </xf>
    <xf numFmtId="0" fontId="5" fillId="0" borderId="9" xfId="0" applyFont="1" applyBorder="1" applyAlignment="1" applyProtection="1">
      <alignment horizontal="left" vertical="center" wrapText="1"/>
    </xf>
    <xf numFmtId="44" fontId="14" fillId="0" borderId="7" xfId="0" applyNumberFormat="1" applyFont="1" applyBorder="1" applyAlignment="1" applyProtection="1">
      <alignment horizontal="center" vertical="center" wrapText="1"/>
    </xf>
    <xf numFmtId="164" fontId="9" fillId="0" borderId="9" xfId="0" applyNumberFormat="1" applyFont="1" applyBorder="1" applyAlignment="1" applyProtection="1">
      <alignment horizontal="center" vertical="center"/>
    </xf>
    <xf numFmtId="164" fontId="3" fillId="3" borderId="30" xfId="0" applyNumberFormat="1" applyFont="1" applyFill="1" applyBorder="1" applyAlignment="1" applyProtection="1">
      <alignment horizontal="center" vertical="center"/>
    </xf>
    <xf numFmtId="0" fontId="4" fillId="0" borderId="37" xfId="0" applyFont="1" applyBorder="1" applyAlignment="1" applyProtection="1">
      <alignment horizontal="left" vertical="center"/>
    </xf>
    <xf numFmtId="0" fontId="5" fillId="0" borderId="12" xfId="0" applyFont="1" applyBorder="1" applyAlignment="1" applyProtection="1">
      <alignment horizontal="left" vertical="center" wrapText="1"/>
    </xf>
    <xf numFmtId="0" fontId="5" fillId="0" borderId="12" xfId="0" applyFont="1" applyFill="1" applyBorder="1" applyAlignment="1" applyProtection="1">
      <alignment horizontal="center" vertical="center" wrapText="1"/>
    </xf>
    <xf numFmtId="44" fontId="14" fillId="0" borderId="12" xfId="0" applyNumberFormat="1" applyFont="1" applyBorder="1" applyAlignment="1" applyProtection="1">
      <alignment horizontal="center" vertical="center" wrapText="1"/>
    </xf>
    <xf numFmtId="164" fontId="9" fillId="0" borderId="15" xfId="0" applyNumberFormat="1" applyFont="1" applyBorder="1" applyAlignment="1" applyProtection="1">
      <alignment horizontal="center" vertical="center"/>
    </xf>
    <xf numFmtId="164" fontId="3" fillId="3" borderId="16" xfId="0" applyNumberFormat="1" applyFont="1" applyFill="1" applyBorder="1" applyAlignment="1" applyProtection="1">
      <alignment horizontal="center" vertical="center"/>
    </xf>
    <xf numFmtId="0" fontId="4" fillId="5" borderId="44" xfId="0" applyFont="1" applyFill="1" applyBorder="1" applyAlignment="1" applyProtection="1">
      <alignment horizontal="left" vertical="center"/>
    </xf>
    <xf numFmtId="0" fontId="24" fillId="5" borderId="22" xfId="0" applyFont="1" applyFill="1" applyBorder="1" applyAlignment="1" applyProtection="1">
      <alignment horizontal="right" vertical="center" wrapText="1"/>
    </xf>
    <xf numFmtId="164" fontId="9" fillId="5" borderId="5" xfId="0" applyNumberFormat="1" applyFont="1" applyFill="1" applyBorder="1" applyAlignment="1" applyProtection="1">
      <alignment horizontal="center" vertical="center"/>
    </xf>
    <xf numFmtId="164" fontId="9" fillId="5" borderId="17" xfId="0" applyNumberFormat="1" applyFont="1" applyFill="1" applyBorder="1" applyAlignment="1" applyProtection="1">
      <alignment horizontal="center" vertical="center"/>
    </xf>
    <xf numFmtId="164" fontId="9" fillId="5" borderId="27" xfId="0" applyNumberFormat="1" applyFont="1" applyFill="1" applyBorder="1" applyAlignment="1" applyProtection="1">
      <alignment horizontal="center" vertical="center"/>
    </xf>
    <xf numFmtId="0" fontId="13" fillId="4" borderId="14" xfId="0" applyFont="1" applyFill="1" applyBorder="1" applyAlignment="1" applyProtection="1">
      <alignment horizontal="center" vertical="center"/>
    </xf>
    <xf numFmtId="0" fontId="13" fillId="4" borderId="33" xfId="0" applyFont="1" applyFill="1" applyBorder="1" applyAlignment="1" applyProtection="1">
      <alignment horizontal="center" vertical="center"/>
    </xf>
    <xf numFmtId="0" fontId="4" fillId="0" borderId="39" xfId="0" applyFont="1" applyBorder="1" applyAlignment="1" applyProtection="1">
      <alignment horizontal="left" vertical="center"/>
    </xf>
    <xf numFmtId="0" fontId="5" fillId="0" borderId="1" xfId="0" applyFont="1" applyBorder="1" applyAlignment="1" applyProtection="1">
      <alignment horizontal="left" vertical="center" wrapText="1"/>
    </xf>
    <xf numFmtId="44" fontId="14" fillId="0" borderId="1" xfId="0" applyNumberFormat="1" applyFont="1" applyBorder="1" applyAlignment="1" applyProtection="1">
      <alignment horizontal="center" vertical="center" wrapText="1"/>
    </xf>
    <xf numFmtId="164" fontId="9" fillId="0" borderId="1" xfId="0" applyNumberFormat="1" applyFont="1" applyBorder="1" applyAlignment="1" applyProtection="1">
      <alignment horizontal="center" vertical="center"/>
    </xf>
    <xf numFmtId="164" fontId="9" fillId="0" borderId="6" xfId="0" applyNumberFormat="1" applyFont="1" applyBorder="1" applyAlignment="1" applyProtection="1">
      <alignment horizontal="center" vertical="center"/>
    </xf>
    <xf numFmtId="164" fontId="9" fillId="0" borderId="40" xfId="0" applyNumberFormat="1" applyFont="1" applyBorder="1" applyAlignment="1" applyProtection="1">
      <alignment horizontal="center" vertical="center"/>
    </xf>
    <xf numFmtId="0" fontId="4" fillId="0" borderId="5" xfId="0" applyFont="1" applyBorder="1" applyAlignment="1" applyProtection="1">
      <alignment horizontal="left" vertical="top" wrapText="1"/>
    </xf>
    <xf numFmtId="0" fontId="4" fillId="0" borderId="1" xfId="0" applyFont="1" applyBorder="1" applyAlignment="1" applyProtection="1">
      <alignment horizontal="left" vertical="top" wrapText="1"/>
    </xf>
    <xf numFmtId="0" fontId="1" fillId="0" borderId="1" xfId="0" applyFont="1" applyBorder="1" applyAlignment="1" applyProtection="1">
      <alignment horizontal="center" vertical="center" wrapText="1"/>
    </xf>
    <xf numFmtId="0" fontId="4" fillId="0" borderId="43" xfId="0" applyFont="1" applyBorder="1" applyAlignment="1" applyProtection="1">
      <alignment horizontal="left" vertical="center"/>
    </xf>
    <xf numFmtId="0" fontId="4" fillId="0" borderId="15" xfId="0" applyFont="1" applyBorder="1" applyAlignment="1" applyProtection="1">
      <alignment horizontal="left" vertical="top" wrapText="1"/>
    </xf>
    <xf numFmtId="0" fontId="5" fillId="0" borderId="15" xfId="0" applyFont="1" applyFill="1" applyBorder="1" applyAlignment="1" applyProtection="1">
      <alignment horizontal="center" vertical="center" wrapText="1"/>
    </xf>
    <xf numFmtId="44" fontId="14" fillId="0" borderId="15" xfId="0" applyNumberFormat="1" applyFont="1" applyBorder="1" applyAlignment="1" applyProtection="1">
      <alignment horizontal="center" vertical="center" wrapText="1"/>
    </xf>
    <xf numFmtId="164" fontId="9" fillId="0" borderId="16" xfId="0" applyNumberFormat="1" applyFont="1" applyBorder="1" applyAlignment="1" applyProtection="1">
      <alignment horizontal="center" vertical="center"/>
    </xf>
    <xf numFmtId="164" fontId="9" fillId="0" borderId="35" xfId="0" applyNumberFormat="1" applyFont="1" applyBorder="1" applyAlignment="1" applyProtection="1">
      <alignment horizontal="center" vertical="center"/>
    </xf>
    <xf numFmtId="0" fontId="4" fillId="5" borderId="45" xfId="0" applyFont="1" applyFill="1" applyBorder="1" applyAlignment="1" applyProtection="1">
      <alignment horizontal="left" vertical="center"/>
    </xf>
    <xf numFmtId="0" fontId="24" fillId="5" borderId="46" xfId="0" applyFont="1" applyFill="1" applyBorder="1" applyAlignment="1" applyProtection="1">
      <alignment horizontal="right" vertical="center" wrapText="1"/>
    </xf>
    <xf numFmtId="0" fontId="13" fillId="4" borderId="20" xfId="0" applyFont="1" applyFill="1" applyBorder="1" applyAlignment="1" applyProtection="1">
      <alignment horizontal="center" vertical="center"/>
    </xf>
    <xf numFmtId="0" fontId="13" fillId="4" borderId="18" xfId="0" applyFont="1" applyFill="1" applyBorder="1" applyAlignment="1" applyProtection="1">
      <alignment horizontal="center" vertical="center"/>
    </xf>
    <xf numFmtId="164" fontId="23" fillId="2" borderId="17" xfId="0" applyNumberFormat="1" applyFont="1" applyFill="1" applyBorder="1" applyAlignment="1" applyProtection="1">
      <alignment horizontal="center" vertical="center"/>
    </xf>
    <xf numFmtId="164" fontId="2" fillId="0" borderId="0" xfId="1" applyNumberFormat="1" applyFont="1" applyBorder="1" applyAlignment="1" applyProtection="1">
      <alignment horizontal="left" vertical="center"/>
      <protection locked="0"/>
    </xf>
    <xf numFmtId="0" fontId="4" fillId="3" borderId="41" xfId="0" applyFont="1" applyFill="1" applyBorder="1" applyAlignment="1" applyProtection="1">
      <alignment horizontal="left" vertical="center" wrapText="1"/>
    </xf>
    <xf numFmtId="0" fontId="4" fillId="3" borderId="8" xfId="0" applyFont="1" applyFill="1" applyBorder="1" applyAlignment="1" applyProtection="1">
      <alignment horizontal="left" vertical="center" wrapText="1"/>
    </xf>
    <xf numFmtId="0" fontId="0" fillId="0" borderId="8" xfId="0" applyBorder="1" applyAlignment="1">
      <alignment horizontal="left" vertical="center" wrapText="1"/>
    </xf>
    <xf numFmtId="0" fontId="0" fillId="0" borderId="42" xfId="0" applyBorder="1" applyAlignment="1">
      <alignment horizontal="left" vertical="center" wrapText="1"/>
    </xf>
    <xf numFmtId="0" fontId="15" fillId="2" borderId="19" xfId="0" applyFont="1" applyFill="1" applyBorder="1" applyAlignment="1" applyProtection="1">
      <alignment horizontal="center" vertical="center" wrapText="1"/>
    </xf>
    <xf numFmtId="0" fontId="15" fillId="2" borderId="20"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3" fillId="4" borderId="32" xfId="0" applyFont="1" applyFill="1" applyBorder="1" applyAlignment="1" applyProtection="1">
      <alignment horizontal="center" vertical="center"/>
    </xf>
    <xf numFmtId="0" fontId="13" fillId="4" borderId="14" xfId="0" applyFont="1" applyFill="1" applyBorder="1" applyAlignment="1" applyProtection="1">
      <alignment horizontal="center" vertical="center"/>
    </xf>
    <xf numFmtId="0" fontId="4" fillId="4" borderId="28" xfId="0" applyFont="1" applyFill="1" applyBorder="1" applyAlignment="1" applyProtection="1">
      <alignment horizontal="center" vertical="center"/>
    </xf>
    <xf numFmtId="0" fontId="4" fillId="4" borderId="6" xfId="0" applyFont="1" applyFill="1" applyBorder="1" applyAlignment="1" applyProtection="1">
      <alignment horizontal="center" vertical="center"/>
    </xf>
    <xf numFmtId="0" fontId="5" fillId="2" borderId="26"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4" fillId="0" borderId="26" xfId="0" applyFont="1" applyFill="1" applyBorder="1" applyAlignment="1" applyProtection="1">
      <alignment horizontal="left" vertical="center"/>
    </xf>
    <xf numFmtId="164" fontId="3" fillId="0" borderId="9" xfId="1" applyNumberFormat="1" applyFont="1" applyFill="1" applyBorder="1" applyAlignment="1" applyProtection="1">
      <alignment horizontal="center" vertical="center" wrapText="1"/>
    </xf>
    <xf numFmtId="164" fontId="0" fillId="0" borderId="2" xfId="0" applyNumberFormat="1" applyFill="1" applyBorder="1" applyAlignment="1" applyProtection="1">
      <alignment horizontal="center" vertical="center" wrapText="1"/>
    </xf>
    <xf numFmtId="0" fontId="3" fillId="0" borderId="7" xfId="0" applyFont="1" applyFill="1" applyBorder="1" applyAlignment="1" applyProtection="1">
      <alignment horizontal="left" vertical="top" wrapText="1"/>
    </xf>
    <xf numFmtId="0" fontId="3" fillId="0" borderId="5" xfId="0" applyFont="1" applyFill="1" applyBorder="1" applyAlignment="1" applyProtection="1">
      <alignment horizontal="left" vertical="top" wrapText="1"/>
    </xf>
    <xf numFmtId="0" fontId="4" fillId="3" borderId="26"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3" borderId="27" xfId="0" applyFont="1" applyFill="1" applyBorder="1" applyAlignment="1" applyProtection="1">
      <alignment horizontal="left" vertical="center" wrapText="1"/>
    </xf>
    <xf numFmtId="0" fontId="7" fillId="4" borderId="32" xfId="0" applyFont="1" applyFill="1" applyBorder="1" applyAlignment="1" applyProtection="1">
      <alignment horizontal="center" vertical="center"/>
    </xf>
    <xf numFmtId="0" fontId="7" fillId="4" borderId="14" xfId="0" applyFont="1" applyFill="1" applyBorder="1" applyAlignment="1" applyProtection="1">
      <alignment horizontal="center" vertical="center"/>
    </xf>
    <xf numFmtId="0" fontId="7" fillId="4" borderId="33" xfId="0" applyFont="1" applyFill="1" applyBorder="1" applyAlignment="1" applyProtection="1">
      <alignment horizontal="center" vertical="center"/>
    </xf>
    <xf numFmtId="0" fontId="24" fillId="5" borderId="21" xfId="0" applyFont="1" applyFill="1" applyBorder="1" applyAlignment="1" applyProtection="1">
      <alignment horizontal="center" vertical="center" wrapText="1"/>
    </xf>
    <xf numFmtId="0" fontId="24" fillId="5" borderId="20" xfId="0" applyFont="1" applyFill="1" applyBorder="1" applyAlignment="1" applyProtection="1">
      <alignment horizontal="center" vertical="center" wrapText="1"/>
    </xf>
    <xf numFmtId="0" fontId="24" fillId="5" borderId="22" xfId="0" applyFont="1" applyFill="1" applyBorder="1" applyAlignment="1" applyProtection="1">
      <alignment horizontal="center" vertical="center" wrapText="1"/>
    </xf>
    <xf numFmtId="0" fontId="15" fillId="2" borderId="24" xfId="0" applyFont="1" applyFill="1" applyBorder="1" applyAlignment="1" applyProtection="1">
      <alignment horizontal="center" vertical="center" wrapText="1"/>
    </xf>
    <xf numFmtId="0" fontId="15" fillId="2" borderId="23" xfId="0" applyFont="1" applyFill="1" applyBorder="1" applyAlignment="1" applyProtection="1">
      <alignment horizontal="center" vertical="center" wrapText="1"/>
    </xf>
    <xf numFmtId="0" fontId="15" fillId="2" borderId="25" xfId="0" applyFont="1" applyFill="1" applyBorder="1" applyAlignment="1" applyProtection="1">
      <alignment horizontal="center" vertical="center" wrapText="1"/>
    </xf>
    <xf numFmtId="164" fontId="3" fillId="0" borderId="7" xfId="1" applyNumberFormat="1" applyFont="1" applyFill="1" applyBorder="1" applyAlignment="1" applyProtection="1">
      <alignment horizontal="center" vertical="center" wrapText="1"/>
    </xf>
    <xf numFmtId="164" fontId="3" fillId="0" borderId="13" xfId="1" applyNumberFormat="1" applyFont="1" applyFill="1" applyBorder="1" applyAlignment="1" applyProtection="1">
      <alignment horizontal="center" vertical="center" wrapText="1"/>
    </xf>
    <xf numFmtId="164" fontId="3" fillId="0" borderId="30" xfId="1" applyNumberFormat="1" applyFont="1" applyFill="1" applyBorder="1" applyAlignment="1" applyProtection="1">
      <alignment horizontal="center" vertical="center" wrapText="1"/>
    </xf>
    <xf numFmtId="164" fontId="3" fillId="0" borderId="31" xfId="1" applyNumberFormat="1" applyFont="1" applyFill="1" applyBorder="1" applyAlignment="1" applyProtection="1">
      <alignment horizontal="center" vertical="center" wrapText="1"/>
    </xf>
    <xf numFmtId="0" fontId="19" fillId="2" borderId="26" xfId="0" applyFont="1" applyFill="1" applyBorder="1" applyAlignment="1" applyProtection="1">
      <alignment horizontal="left" vertical="center" wrapText="1"/>
    </xf>
    <xf numFmtId="0" fontId="19" fillId="2" borderId="0" xfId="0" applyFont="1" applyFill="1" applyBorder="1" applyAlignment="1" applyProtection="1">
      <alignment horizontal="left" vertical="center" wrapText="1"/>
    </xf>
    <xf numFmtId="0" fontId="19" fillId="2" borderId="27" xfId="0" applyFont="1" applyFill="1" applyBorder="1" applyAlignment="1" applyProtection="1">
      <alignment horizontal="left" vertical="center" wrapText="1"/>
    </xf>
    <xf numFmtId="0" fontId="21" fillId="2" borderId="28"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29" xfId="0" applyFont="1" applyFill="1" applyBorder="1" applyAlignment="1" applyProtection="1">
      <alignment horizontal="center" vertical="center"/>
    </xf>
    <xf numFmtId="0" fontId="21" fillId="2" borderId="28"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29" xfId="0" applyFont="1" applyFill="1" applyBorder="1" applyAlignment="1" applyProtection="1">
      <alignment horizontal="center" vertical="center" wrapText="1"/>
    </xf>
    <xf numFmtId="0" fontId="21" fillId="2" borderId="47" xfId="0" applyFont="1" applyFill="1" applyBorder="1" applyAlignment="1" applyProtection="1">
      <alignment horizontal="center" vertical="center" wrapText="1"/>
    </xf>
    <xf numFmtId="0" fontId="21" fillId="2" borderId="48" xfId="0" applyFont="1" applyFill="1" applyBorder="1" applyAlignment="1" applyProtection="1">
      <alignment horizontal="center" vertical="center" wrapText="1"/>
    </xf>
    <xf numFmtId="0" fontId="21" fillId="2" borderId="49" xfId="0" applyFont="1" applyFill="1" applyBorder="1" applyAlignment="1" applyProtection="1">
      <alignment horizontal="center" vertical="center" wrapText="1"/>
    </xf>
    <xf numFmtId="0" fontId="24" fillId="5" borderId="21" xfId="0" applyFont="1" applyFill="1" applyBorder="1" applyAlignment="1" applyProtection="1">
      <alignment horizontal="center" vertical="center" wrapText="1"/>
      <protection locked="0"/>
    </xf>
    <xf numFmtId="0" fontId="24" fillId="5" borderId="20" xfId="0" applyFont="1" applyFill="1" applyBorder="1" applyAlignment="1" applyProtection="1">
      <alignment horizontal="center" vertical="center" wrapText="1"/>
      <protection locked="0"/>
    </xf>
    <xf numFmtId="0" fontId="24" fillId="5" borderId="22" xfId="0" applyFont="1" applyFill="1" applyBorder="1" applyAlignment="1" applyProtection="1">
      <alignment horizontal="center" vertical="center" wrapText="1"/>
      <protection locked="0"/>
    </xf>
    <xf numFmtId="0" fontId="13" fillId="4" borderId="19" xfId="0" applyFont="1" applyFill="1" applyBorder="1" applyAlignment="1" applyProtection="1">
      <alignment horizontal="center" vertical="center"/>
    </xf>
    <xf numFmtId="0" fontId="13" fillId="4" borderId="20" xfId="0" applyFont="1" applyFill="1" applyBorder="1" applyAlignment="1" applyProtection="1">
      <alignment horizontal="center" vertical="center"/>
    </xf>
    <xf numFmtId="0" fontId="4" fillId="0" borderId="24"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25" xfId="0" applyFont="1" applyBorder="1" applyAlignment="1" applyProtection="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F20" lockText="1"/>
</file>

<file path=xl/ctrlProps/ctrlProp2.xml><?xml version="1.0" encoding="utf-8"?>
<formControlPr xmlns="http://schemas.microsoft.com/office/spreadsheetml/2009/9/main" objectType="CheckBox" fmlaLink="F22" lockText="1"/>
</file>

<file path=xl/ctrlProps/ctrlProp3.xml><?xml version="1.0" encoding="utf-8"?>
<formControlPr xmlns="http://schemas.microsoft.com/office/spreadsheetml/2009/9/main" objectType="CheckBox" fmlaLink="F16" lockText="1"/>
</file>

<file path=xl/ctrlProps/ctrlProp4.xml><?xml version="1.0" encoding="utf-8"?>
<formControlPr xmlns="http://schemas.microsoft.com/office/spreadsheetml/2009/9/main" objectType="CheckBox" checked="Checked" fmlaLink="F18" lockText="1"/>
</file>

<file path=xl/ctrlProps/ctrlProp5.xml><?xml version="1.0" encoding="utf-8"?>
<formControlPr xmlns="http://schemas.microsoft.com/office/spreadsheetml/2009/9/main" objectType="CheckBox" fmlaLink="F24" lockText="1"/>
</file>

<file path=xl/ctrlProps/ctrlProp6.xml><?xml version="1.0" encoding="utf-8"?>
<formControlPr xmlns="http://schemas.microsoft.com/office/spreadsheetml/2009/9/main" objectType="CheckBox" fmlaLink="F30" lockText="1"/>
</file>

<file path=xl/ctrlProps/ctrlProp7.xml><?xml version="1.0" encoding="utf-8"?>
<formControlPr xmlns="http://schemas.microsoft.com/office/spreadsheetml/2009/9/main" objectType="CheckBox" fmlaLink="F31" lockText="1"/>
</file>

<file path=xl/ctrlProps/ctrlProp8.xml><?xml version="1.0" encoding="utf-8"?>
<formControlPr xmlns="http://schemas.microsoft.com/office/spreadsheetml/2009/9/main" objectType="CheckBox" fmlaLink="F32" lockText="1"/>
</file>

<file path=xl/ctrlProps/ctrlProp9.xml><?xml version="1.0" encoding="utf-8"?>
<formControlPr xmlns="http://schemas.microsoft.com/office/spreadsheetml/2009/9/main" objectType="CheckBox" fmlaLink="F4"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285750</xdr:colOff>
          <xdr:row>19</xdr:row>
          <xdr:rowOff>1981200</xdr:rowOff>
        </xdr:from>
        <xdr:to>
          <xdr:col>5</xdr:col>
          <xdr:colOff>866775</xdr:colOff>
          <xdr:row>19</xdr:row>
          <xdr:rowOff>2400300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21</xdr:row>
          <xdr:rowOff>723900</xdr:rowOff>
        </xdr:from>
        <xdr:to>
          <xdr:col>5</xdr:col>
          <xdr:colOff>876300</xdr:colOff>
          <xdr:row>21</xdr:row>
          <xdr:rowOff>1133475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15</xdr:row>
          <xdr:rowOff>295275</xdr:rowOff>
        </xdr:from>
        <xdr:to>
          <xdr:col>5</xdr:col>
          <xdr:colOff>876300</xdr:colOff>
          <xdr:row>15</xdr:row>
          <xdr:rowOff>695325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17</xdr:row>
          <xdr:rowOff>438150</xdr:rowOff>
        </xdr:from>
        <xdr:to>
          <xdr:col>5</xdr:col>
          <xdr:colOff>895350</xdr:colOff>
          <xdr:row>17</xdr:row>
          <xdr:rowOff>838200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23</xdr:row>
          <xdr:rowOff>76200</xdr:rowOff>
        </xdr:from>
        <xdr:to>
          <xdr:col>5</xdr:col>
          <xdr:colOff>895350</xdr:colOff>
          <xdr:row>23</xdr:row>
          <xdr:rowOff>485775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29</xdr:row>
          <xdr:rowOff>133350</xdr:rowOff>
        </xdr:from>
        <xdr:to>
          <xdr:col>5</xdr:col>
          <xdr:colOff>895350</xdr:colOff>
          <xdr:row>29</xdr:row>
          <xdr:rowOff>542925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30</xdr:row>
          <xdr:rowOff>180975</xdr:rowOff>
        </xdr:from>
        <xdr:to>
          <xdr:col>5</xdr:col>
          <xdr:colOff>904875</xdr:colOff>
          <xdr:row>30</xdr:row>
          <xdr:rowOff>590550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31</xdr:row>
          <xdr:rowOff>180975</xdr:rowOff>
        </xdr:from>
        <xdr:to>
          <xdr:col>5</xdr:col>
          <xdr:colOff>904875</xdr:colOff>
          <xdr:row>31</xdr:row>
          <xdr:rowOff>590550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xdr:row>
          <xdr:rowOff>0</xdr:rowOff>
        </xdr:from>
        <xdr:to>
          <xdr:col>5</xdr:col>
          <xdr:colOff>781050</xdr:colOff>
          <xdr:row>3</xdr:row>
          <xdr:rowOff>314325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K68"/>
  <sheetViews>
    <sheetView tabSelected="1" topLeftCell="A7" zoomScale="85" zoomScaleNormal="85" zoomScalePageLayoutView="70" workbookViewId="0">
      <selection activeCell="C20" sqref="C20"/>
    </sheetView>
  </sheetViews>
  <sheetFormatPr defaultColWidth="9.140625" defaultRowHeight="12.75" x14ac:dyDescent="0.2"/>
  <cols>
    <col min="1" max="1" width="0.140625" style="11" customWidth="1"/>
    <col min="2" max="2" width="4.7109375" style="35" customWidth="1"/>
    <col min="3" max="3" width="64.5703125" style="36" customWidth="1"/>
    <col min="4" max="4" width="27.140625" style="37" customWidth="1"/>
    <col min="5" max="5" width="18.28515625" style="38" bestFit="1" customWidth="1"/>
    <col min="6" max="6" width="16" style="39" customWidth="1"/>
    <col min="7" max="7" width="16" style="40" customWidth="1"/>
    <col min="8" max="8" width="18.7109375" style="40" bestFit="1" customWidth="1"/>
    <col min="9" max="9" width="30.140625" style="40" bestFit="1" customWidth="1"/>
    <col min="10" max="10" width="0.140625" style="10" customWidth="1"/>
    <col min="11" max="11" width="8.85546875" style="10"/>
    <col min="12" max="12" width="9.140625" style="11" bestFit="1" customWidth="1"/>
    <col min="13" max="16384" width="9.140625" style="11"/>
  </cols>
  <sheetData>
    <row r="1" spans="2:10" ht="30" customHeight="1" x14ac:dyDescent="0.2">
      <c r="B1" s="152" t="s">
        <v>43</v>
      </c>
      <c r="C1" s="153"/>
      <c r="D1" s="153"/>
      <c r="E1" s="153"/>
      <c r="F1" s="153"/>
      <c r="G1" s="153"/>
      <c r="H1" s="153"/>
      <c r="I1" s="154"/>
    </row>
    <row r="2" spans="2:10" ht="80.45" customHeight="1" x14ac:dyDescent="0.2">
      <c r="B2" s="159" t="s">
        <v>30</v>
      </c>
      <c r="C2" s="160"/>
      <c r="D2" s="160"/>
      <c r="E2" s="160"/>
      <c r="F2" s="160"/>
      <c r="G2" s="160"/>
      <c r="H2" s="160"/>
      <c r="I2" s="161"/>
    </row>
    <row r="3" spans="2:10" ht="9.75" customHeight="1" x14ac:dyDescent="0.2">
      <c r="B3" s="41"/>
      <c r="C3" s="42"/>
      <c r="D3" s="42"/>
      <c r="E3" s="42"/>
      <c r="F3" s="43"/>
      <c r="G3" s="43"/>
      <c r="H3" s="43"/>
      <c r="I3" s="44"/>
    </row>
    <row r="4" spans="2:10" ht="27.75" customHeight="1" x14ac:dyDescent="0.2">
      <c r="B4" s="45"/>
      <c r="C4" s="46" t="s">
        <v>27</v>
      </c>
      <c r="D4" s="46"/>
      <c r="E4" s="46"/>
      <c r="F4" s="12" t="b">
        <v>0</v>
      </c>
      <c r="G4" s="46"/>
      <c r="H4" s="46"/>
      <c r="I4" s="51"/>
    </row>
    <row r="5" spans="2:10" ht="12" customHeight="1" x14ac:dyDescent="0.2">
      <c r="B5" s="47"/>
      <c r="C5" s="48"/>
      <c r="D5" s="49"/>
      <c r="E5" s="50"/>
      <c r="F5" s="52"/>
      <c r="G5" s="53"/>
      <c r="H5" s="53"/>
      <c r="I5" s="54"/>
      <c r="J5" s="13"/>
    </row>
    <row r="6" spans="2:10" ht="32.25" customHeight="1" x14ac:dyDescent="0.2">
      <c r="B6" s="162" t="s">
        <v>5</v>
      </c>
      <c r="C6" s="163"/>
      <c r="D6" s="163"/>
      <c r="E6" s="163"/>
      <c r="F6" s="163"/>
      <c r="G6" s="163"/>
      <c r="H6" s="163"/>
      <c r="I6" s="164"/>
      <c r="J6" s="13"/>
    </row>
    <row r="7" spans="2:10" s="14" customFormat="1" ht="35.25" customHeight="1" x14ac:dyDescent="0.2">
      <c r="B7" s="136" t="s">
        <v>1</v>
      </c>
      <c r="C7" s="137"/>
      <c r="D7" s="55" t="s">
        <v>2</v>
      </c>
      <c r="E7" s="56" t="s">
        <v>4</v>
      </c>
      <c r="F7" s="57"/>
      <c r="G7" s="58" t="s">
        <v>35</v>
      </c>
      <c r="H7" s="59" t="s">
        <v>36</v>
      </c>
      <c r="I7" s="60" t="s">
        <v>37</v>
      </c>
    </row>
    <row r="8" spans="2:10" s="10" customFormat="1" ht="14.25" customHeight="1" x14ac:dyDescent="0.2">
      <c r="B8" s="134"/>
      <c r="C8" s="135"/>
      <c r="D8" s="135"/>
      <c r="E8" s="135"/>
      <c r="F8" s="135"/>
      <c r="G8" s="135"/>
      <c r="H8" s="61"/>
      <c r="I8" s="62"/>
    </row>
    <row r="9" spans="2:10" s="10" customFormat="1" ht="62.25" customHeight="1" x14ac:dyDescent="0.2">
      <c r="B9" s="138" t="s">
        <v>10</v>
      </c>
      <c r="C9" s="141" t="s">
        <v>54</v>
      </c>
      <c r="D9" s="63" t="s">
        <v>8</v>
      </c>
      <c r="E9" s="2"/>
      <c r="F9" s="65">
        <f>IF(AND(E9=""),(0),IF(AND(13.5*E9&gt;=90000),(90000),IF(AND(13.5*E9&lt;=600),(600),13.5*E9)))</f>
        <v>0</v>
      </c>
      <c r="G9" s="139">
        <f>IF(F9&gt;F10,F9,F10)</f>
        <v>0</v>
      </c>
      <c r="H9" s="155">
        <f>IF(((E10="")*AND(E9="")),(0),600)</f>
        <v>0</v>
      </c>
      <c r="I9" s="157">
        <f>IF(((E10="")*AND(E9="")),(0),300)</f>
        <v>0</v>
      </c>
    </row>
    <row r="10" spans="2:10" s="10" customFormat="1" ht="62.25" customHeight="1" thickBot="1" x14ac:dyDescent="0.25">
      <c r="B10" s="138"/>
      <c r="C10" s="142"/>
      <c r="D10" s="64" t="s">
        <v>9</v>
      </c>
      <c r="E10" s="7"/>
      <c r="F10" s="66">
        <f>IF(AND(E10=""),(0),IF(AND(5670*E10&gt;=90000),(90000),IF(AND(5670*E10&lt;=600),(600),5670*E10)))</f>
        <v>0</v>
      </c>
      <c r="G10" s="140"/>
      <c r="H10" s="156"/>
      <c r="I10" s="158"/>
      <c r="J10" s="16"/>
    </row>
    <row r="11" spans="2:10" s="10" customFormat="1" ht="13.5" customHeight="1" x14ac:dyDescent="0.2">
      <c r="B11" s="146"/>
      <c r="C11" s="147"/>
      <c r="D11" s="147"/>
      <c r="E11" s="147"/>
      <c r="F11" s="147"/>
      <c r="G11" s="147"/>
      <c r="H11" s="147"/>
      <c r="I11" s="148"/>
    </row>
    <row r="12" spans="2:10" s="10" customFormat="1" ht="57.6" customHeight="1" thickBot="1" x14ac:dyDescent="0.25">
      <c r="B12" s="67" t="s">
        <v>11</v>
      </c>
      <c r="C12" s="68" t="s">
        <v>34</v>
      </c>
      <c r="D12" s="69" t="s">
        <v>12</v>
      </c>
      <c r="E12" s="3"/>
      <c r="F12" s="70"/>
      <c r="G12" s="71">
        <f>IF((E12=""),(0),600)</f>
        <v>0</v>
      </c>
      <c r="H12" s="72">
        <f>IF(AND(E12=""),(0),IF(AND(0.21*E12&gt;=90000),(90000),IF(AND(0.21*E12&lt;=600),(600),0.21*E12)))</f>
        <v>0</v>
      </c>
      <c r="I12" s="73">
        <f>IF((E12=""),(0),300)</f>
        <v>0</v>
      </c>
    </row>
    <row r="13" spans="2:10" ht="24.75" customHeight="1" thickBot="1" x14ac:dyDescent="0.25">
      <c r="B13" s="17"/>
      <c r="C13" s="18" t="s">
        <v>26</v>
      </c>
      <c r="D13" s="171" t="s">
        <v>25</v>
      </c>
      <c r="E13" s="172"/>
      <c r="F13" s="173"/>
      <c r="G13" s="19">
        <f>G9+G12</f>
        <v>0</v>
      </c>
      <c r="H13" s="20">
        <f>IF(F4=TRUE,IF(H9&gt;H12,H9,H12),(H9+H12))</f>
        <v>0</v>
      </c>
      <c r="I13" s="21">
        <f>IF(F4=TRUE,IF(I9&gt;I12,I9,I12),(I9+I12))</f>
        <v>0</v>
      </c>
      <c r="J13" s="22"/>
    </row>
    <row r="14" spans="2:10" s="10" customFormat="1" ht="13.5" customHeight="1" x14ac:dyDescent="0.2">
      <c r="B14" s="146"/>
      <c r="C14" s="147"/>
      <c r="D14" s="147"/>
      <c r="E14" s="147"/>
      <c r="F14" s="147"/>
      <c r="G14" s="147"/>
      <c r="H14" s="147"/>
      <c r="I14" s="148"/>
    </row>
    <row r="15" spans="2:10" s="10" customFormat="1" ht="35.25" customHeight="1" x14ac:dyDescent="0.2">
      <c r="B15" s="165" t="s">
        <v>6</v>
      </c>
      <c r="C15" s="166"/>
      <c r="D15" s="166"/>
      <c r="E15" s="166"/>
      <c r="F15" s="166"/>
      <c r="G15" s="166"/>
      <c r="H15" s="166"/>
      <c r="I15" s="167"/>
    </row>
    <row r="16" spans="2:10" s="10" customFormat="1" ht="78.75" customHeight="1" thickBot="1" x14ac:dyDescent="0.25">
      <c r="B16" s="74" t="s">
        <v>13</v>
      </c>
      <c r="C16" s="75" t="s">
        <v>16</v>
      </c>
      <c r="D16" s="64" t="s">
        <v>14</v>
      </c>
      <c r="E16" s="76" t="s">
        <v>3</v>
      </c>
      <c r="F16" s="23" t="b">
        <v>0</v>
      </c>
      <c r="G16" s="77">
        <f>IF(F16=TRUE,600,0)</f>
        <v>0</v>
      </c>
      <c r="H16" s="71">
        <f>IF(F16=TRUE,600,0)</f>
        <v>0</v>
      </c>
      <c r="I16" s="73">
        <f>IF(F16=TRUE,300,0)</f>
        <v>0</v>
      </c>
    </row>
    <row r="17" spans="2:10" s="10" customFormat="1" ht="13.5" customHeight="1" x14ac:dyDescent="0.2">
      <c r="B17" s="146"/>
      <c r="C17" s="147"/>
      <c r="D17" s="147"/>
      <c r="E17" s="147"/>
      <c r="F17" s="147"/>
      <c r="G17" s="147"/>
      <c r="H17" s="147"/>
      <c r="I17" s="148"/>
    </row>
    <row r="18" spans="2:10" s="10" customFormat="1" ht="108" customHeight="1" thickBot="1" x14ac:dyDescent="0.25">
      <c r="B18" s="78" t="s">
        <v>15</v>
      </c>
      <c r="C18" s="79" t="s">
        <v>17</v>
      </c>
      <c r="D18" s="64" t="s">
        <v>14</v>
      </c>
      <c r="E18" s="76" t="s">
        <v>3</v>
      </c>
      <c r="F18" s="15" t="b">
        <v>1</v>
      </c>
      <c r="G18" s="71">
        <f>IF(F18=TRUE,200,0)</f>
        <v>200</v>
      </c>
      <c r="H18" s="77">
        <f>IF(F18=TRUE,200,0)</f>
        <v>200</v>
      </c>
      <c r="I18" s="73">
        <f>IF(F18=TRUE,100,0)</f>
        <v>100</v>
      </c>
    </row>
    <row r="19" spans="2:10" s="10" customFormat="1" ht="13.5" customHeight="1" x14ac:dyDescent="0.2">
      <c r="B19" s="146"/>
      <c r="C19" s="147"/>
      <c r="D19" s="147"/>
      <c r="E19" s="147"/>
      <c r="F19" s="147"/>
      <c r="G19" s="147"/>
      <c r="H19" s="147"/>
      <c r="I19" s="148"/>
    </row>
    <row r="20" spans="2:10" s="10" customFormat="1" ht="348.75" customHeight="1" thickBot="1" x14ac:dyDescent="0.25">
      <c r="B20" s="80" t="s">
        <v>19</v>
      </c>
      <c r="C20" s="81" t="s">
        <v>52</v>
      </c>
      <c r="D20" s="64" t="s">
        <v>14</v>
      </c>
      <c r="E20" s="82" t="s">
        <v>3</v>
      </c>
      <c r="F20" s="4" t="b">
        <v>0</v>
      </c>
      <c r="G20" s="83">
        <f>IF(F20=TRUE,200,0)</f>
        <v>0</v>
      </c>
      <c r="H20" s="84" t="s">
        <v>18</v>
      </c>
      <c r="I20" s="85" t="s">
        <v>18</v>
      </c>
      <c r="J20" s="24"/>
    </row>
    <row r="21" spans="2:10" s="10" customFormat="1" ht="13.5" customHeight="1" x14ac:dyDescent="0.2">
      <c r="B21" s="146"/>
      <c r="C21" s="147"/>
      <c r="D21" s="147"/>
      <c r="E21" s="147"/>
      <c r="F21" s="147"/>
      <c r="G21" s="147"/>
      <c r="H21" s="147"/>
      <c r="I21" s="148"/>
    </row>
    <row r="22" spans="2:10" ht="148.5" customHeight="1" thickBot="1" x14ac:dyDescent="0.25">
      <c r="B22" s="86" t="s">
        <v>20</v>
      </c>
      <c r="C22" s="87" t="s">
        <v>42</v>
      </c>
      <c r="D22" s="69" t="s">
        <v>21</v>
      </c>
      <c r="E22" s="88" t="s">
        <v>3</v>
      </c>
      <c r="F22" s="1" t="b">
        <v>0</v>
      </c>
      <c r="G22" s="89">
        <f>IF(F22=TRUE,200,0)</f>
        <v>0</v>
      </c>
      <c r="H22" s="83" t="s">
        <v>18</v>
      </c>
      <c r="I22" s="90" t="s">
        <v>18</v>
      </c>
      <c r="J22" s="22"/>
    </row>
    <row r="23" spans="2:10" s="10" customFormat="1" ht="13.5" customHeight="1" x14ac:dyDescent="0.2">
      <c r="B23" s="146"/>
      <c r="C23" s="147"/>
      <c r="D23" s="147"/>
      <c r="E23" s="147"/>
      <c r="F23" s="147"/>
      <c r="G23" s="147"/>
      <c r="H23" s="147"/>
      <c r="I23" s="148"/>
    </row>
    <row r="24" spans="2:10" ht="51.75" customHeight="1" thickBot="1" x14ac:dyDescent="0.25">
      <c r="B24" s="91" t="s">
        <v>22</v>
      </c>
      <c r="C24" s="92" t="s">
        <v>23</v>
      </c>
      <c r="D24" s="93" t="s">
        <v>21</v>
      </c>
      <c r="E24" s="94" t="s">
        <v>3</v>
      </c>
      <c r="F24" s="8" t="b">
        <v>0</v>
      </c>
      <c r="G24" s="95">
        <f>IF(F24=TRUE,200,0)</f>
        <v>0</v>
      </c>
      <c r="H24" s="96" t="s">
        <v>18</v>
      </c>
      <c r="I24" s="85" t="s">
        <v>18</v>
      </c>
      <c r="J24" s="22"/>
    </row>
    <row r="25" spans="2:10" ht="24.75" customHeight="1" thickBot="1" x14ac:dyDescent="0.25">
      <c r="B25" s="97"/>
      <c r="C25" s="98" t="s">
        <v>7</v>
      </c>
      <c r="D25" s="149" t="s">
        <v>28</v>
      </c>
      <c r="E25" s="150"/>
      <c r="F25" s="151"/>
      <c r="G25" s="99">
        <f>G16+G18+G20+G22+G24</f>
        <v>200</v>
      </c>
      <c r="H25" s="100">
        <f>H16+H18</f>
        <v>200</v>
      </c>
      <c r="I25" s="101">
        <f>I16+I18</f>
        <v>100</v>
      </c>
      <c r="J25" s="22"/>
    </row>
    <row r="26" spans="2:10" ht="15.75" customHeight="1" x14ac:dyDescent="0.2">
      <c r="B26" s="132"/>
      <c r="C26" s="133"/>
      <c r="D26" s="133"/>
      <c r="E26" s="133"/>
      <c r="F26" s="133"/>
      <c r="G26" s="133"/>
      <c r="H26" s="102"/>
      <c r="I26" s="103"/>
      <c r="J26" s="13"/>
    </row>
    <row r="27" spans="2:10" s="10" customFormat="1" ht="35.25" customHeight="1" x14ac:dyDescent="0.2">
      <c r="B27" s="168" t="s">
        <v>40</v>
      </c>
      <c r="C27" s="169"/>
      <c r="D27" s="169"/>
      <c r="E27" s="169"/>
      <c r="F27" s="169"/>
      <c r="G27" s="169"/>
      <c r="H27" s="169"/>
      <c r="I27" s="170"/>
    </row>
    <row r="28" spans="2:10" ht="88.5" customHeight="1" x14ac:dyDescent="0.2">
      <c r="B28" s="104"/>
      <c r="C28" s="105" t="s">
        <v>24</v>
      </c>
      <c r="D28" s="69"/>
      <c r="E28" s="106"/>
      <c r="F28" s="5"/>
      <c r="G28" s="107"/>
      <c r="H28" s="108"/>
      <c r="I28" s="109"/>
      <c r="J28" s="13"/>
    </row>
    <row r="29" spans="2:10" ht="39" customHeight="1" x14ac:dyDescent="0.2">
      <c r="B29" s="47"/>
      <c r="C29" s="110" t="s">
        <v>44</v>
      </c>
      <c r="D29" s="69" t="s">
        <v>0</v>
      </c>
      <c r="E29" s="111"/>
      <c r="F29" s="6"/>
      <c r="G29" s="107"/>
      <c r="H29" s="108"/>
      <c r="I29" s="109"/>
    </row>
    <row r="30" spans="2:10" ht="57" customHeight="1" x14ac:dyDescent="0.2">
      <c r="B30" s="104"/>
      <c r="C30" s="111" t="s">
        <v>45</v>
      </c>
      <c r="D30" s="69" t="s">
        <v>14</v>
      </c>
      <c r="E30" s="112" t="s">
        <v>3</v>
      </c>
      <c r="F30" s="26" t="b">
        <v>0</v>
      </c>
      <c r="G30" s="107">
        <f>IF(F30=TRUE,300,0)</f>
        <v>0</v>
      </c>
      <c r="H30" s="108"/>
      <c r="I30" s="109"/>
    </row>
    <row r="31" spans="2:10" ht="63.75" customHeight="1" x14ac:dyDescent="0.2">
      <c r="B31" s="104"/>
      <c r="C31" s="110" t="s">
        <v>46</v>
      </c>
      <c r="D31" s="69" t="s">
        <v>14</v>
      </c>
      <c r="E31" s="112" t="s">
        <v>3</v>
      </c>
      <c r="F31" s="25" t="b">
        <v>0</v>
      </c>
      <c r="G31" s="107">
        <f>IF(F31=TRUE,200,0)</f>
        <v>0</v>
      </c>
      <c r="H31" s="108"/>
      <c r="I31" s="109"/>
    </row>
    <row r="32" spans="2:10" ht="72" customHeight="1" x14ac:dyDescent="0.2">
      <c r="B32" s="104"/>
      <c r="C32" s="111" t="s">
        <v>47</v>
      </c>
      <c r="D32" s="69" t="s">
        <v>53</v>
      </c>
      <c r="E32" s="112" t="s">
        <v>3</v>
      </c>
      <c r="F32" s="25" t="b">
        <v>0</v>
      </c>
      <c r="G32" s="107">
        <f>IF(F32=TRUE,(G9+G12),0)</f>
        <v>0</v>
      </c>
      <c r="H32" s="108"/>
      <c r="I32" s="109"/>
    </row>
    <row r="33" spans="2:11" ht="48.75" customHeight="1" thickBot="1" x14ac:dyDescent="0.25">
      <c r="B33" s="113"/>
      <c r="C33" s="114" t="s">
        <v>48</v>
      </c>
      <c r="D33" s="115" t="s">
        <v>31</v>
      </c>
      <c r="E33" s="116"/>
      <c r="F33" s="9"/>
      <c r="G33" s="95"/>
      <c r="H33" s="117"/>
      <c r="I33" s="118"/>
    </row>
    <row r="34" spans="2:11" ht="24.75" customHeight="1" thickBot="1" x14ac:dyDescent="0.25">
      <c r="B34" s="119"/>
      <c r="C34" s="120" t="s">
        <v>41</v>
      </c>
      <c r="D34" s="149" t="s">
        <v>49</v>
      </c>
      <c r="E34" s="150"/>
      <c r="F34" s="151"/>
      <c r="G34" s="99">
        <f>G30+G31+G32+G33</f>
        <v>0</v>
      </c>
      <c r="H34" s="99">
        <f t="shared" ref="H34:I34" si="0">H30+H31+H32+H33</f>
        <v>0</v>
      </c>
      <c r="I34" s="99">
        <f t="shared" si="0"/>
        <v>0</v>
      </c>
      <c r="J34" s="22"/>
    </row>
    <row r="35" spans="2:11" ht="15.75" customHeight="1" thickBot="1" x14ac:dyDescent="0.25">
      <c r="B35" s="174"/>
      <c r="C35" s="175"/>
      <c r="D35" s="175"/>
      <c r="E35" s="175"/>
      <c r="F35" s="175"/>
      <c r="G35" s="175"/>
      <c r="H35" s="121"/>
      <c r="I35" s="122"/>
      <c r="J35" s="13"/>
    </row>
    <row r="36" spans="2:11" ht="46.15" customHeight="1" thickBot="1" x14ac:dyDescent="0.25">
      <c r="B36" s="129" t="s">
        <v>29</v>
      </c>
      <c r="C36" s="130"/>
      <c r="D36" s="130"/>
      <c r="E36" s="130"/>
      <c r="F36" s="131"/>
      <c r="G36" s="123">
        <f>IF(F32=TRUE, G34, (G13+G25+G34))</f>
        <v>200</v>
      </c>
      <c r="H36" s="123">
        <f t="shared" ref="H36:I36" si="1">H13+H25+H34</f>
        <v>200</v>
      </c>
      <c r="I36" s="123">
        <f t="shared" si="1"/>
        <v>100</v>
      </c>
      <c r="J36" s="22"/>
    </row>
    <row r="37" spans="2:11" ht="13.5" customHeight="1" x14ac:dyDescent="0.2">
      <c r="B37" s="176"/>
      <c r="C37" s="177"/>
      <c r="D37" s="177"/>
      <c r="E37" s="177"/>
      <c r="F37" s="177"/>
      <c r="G37" s="177"/>
      <c r="H37" s="177"/>
      <c r="I37" s="178"/>
    </row>
    <row r="38" spans="2:11" s="28" customFormat="1" ht="228.75" customHeight="1" x14ac:dyDescent="0.2">
      <c r="B38" s="143" t="s">
        <v>39</v>
      </c>
      <c r="C38" s="144"/>
      <c r="D38" s="144"/>
      <c r="E38" s="144"/>
      <c r="F38" s="144"/>
      <c r="G38" s="144"/>
      <c r="H38" s="144"/>
      <c r="I38" s="145"/>
      <c r="J38" s="27"/>
      <c r="K38" s="27"/>
    </row>
    <row r="39" spans="2:11" s="28" customFormat="1" ht="83.25" customHeight="1" x14ac:dyDescent="0.2">
      <c r="B39" s="143" t="s">
        <v>38</v>
      </c>
      <c r="C39" s="144"/>
      <c r="D39" s="144"/>
      <c r="E39" s="144"/>
      <c r="F39" s="144"/>
      <c r="G39" s="144"/>
      <c r="H39" s="144"/>
      <c r="I39" s="145"/>
      <c r="J39" s="27"/>
      <c r="K39" s="27"/>
    </row>
    <row r="40" spans="2:11" s="28" customFormat="1" ht="36" customHeight="1" x14ac:dyDescent="0.2">
      <c r="B40" s="143" t="s">
        <v>50</v>
      </c>
      <c r="C40" s="144"/>
      <c r="D40" s="144"/>
      <c r="E40" s="144"/>
      <c r="F40" s="144"/>
      <c r="G40" s="144"/>
      <c r="H40" s="144"/>
      <c r="I40" s="145"/>
      <c r="J40" s="27"/>
      <c r="K40" s="27"/>
    </row>
    <row r="41" spans="2:11" s="28" customFormat="1" ht="53.25" customHeight="1" x14ac:dyDescent="0.2">
      <c r="B41" s="143" t="s">
        <v>51</v>
      </c>
      <c r="C41" s="144"/>
      <c r="D41" s="144"/>
      <c r="E41" s="144"/>
      <c r="F41" s="144"/>
      <c r="G41" s="144"/>
      <c r="H41" s="144"/>
      <c r="I41" s="145"/>
      <c r="J41" s="27"/>
      <c r="K41" s="27"/>
    </row>
    <row r="42" spans="2:11" s="28" customFormat="1" ht="61.5" customHeight="1" x14ac:dyDescent="0.2">
      <c r="B42" s="143" t="s">
        <v>32</v>
      </c>
      <c r="C42" s="144"/>
      <c r="D42" s="144"/>
      <c r="E42" s="144"/>
      <c r="F42" s="144"/>
      <c r="G42" s="144"/>
      <c r="H42" s="144"/>
      <c r="I42" s="145"/>
      <c r="J42" s="27"/>
      <c r="K42" s="27"/>
    </row>
    <row r="43" spans="2:11" s="28" customFormat="1" ht="64.5" customHeight="1" thickBot="1" x14ac:dyDescent="0.25">
      <c r="B43" s="125" t="s">
        <v>33</v>
      </c>
      <c r="C43" s="126"/>
      <c r="D43" s="126"/>
      <c r="E43" s="126"/>
      <c r="F43" s="126"/>
      <c r="G43" s="126"/>
      <c r="H43" s="127"/>
      <c r="I43" s="128"/>
      <c r="J43" s="27"/>
      <c r="K43" s="27"/>
    </row>
    <row r="44" spans="2:11" x14ac:dyDescent="0.2">
      <c r="B44" s="29"/>
      <c r="C44" s="30"/>
      <c r="D44" s="31"/>
      <c r="E44" s="32"/>
      <c r="F44" s="33"/>
      <c r="G44" s="34"/>
      <c r="H44" s="34"/>
      <c r="I44" s="34"/>
    </row>
    <row r="45" spans="2:11" x14ac:dyDescent="0.2">
      <c r="B45" s="29"/>
      <c r="C45" s="30"/>
      <c r="D45" s="31"/>
      <c r="E45" s="32"/>
      <c r="F45" s="33"/>
      <c r="G45" s="34"/>
      <c r="H45" s="34"/>
      <c r="I45" s="34"/>
    </row>
    <row r="46" spans="2:11" x14ac:dyDescent="0.2">
      <c r="B46" s="29"/>
      <c r="C46" s="30"/>
      <c r="D46" s="31"/>
      <c r="E46" s="32"/>
      <c r="F46" s="33"/>
      <c r="G46" s="34"/>
      <c r="H46" s="34"/>
      <c r="I46" s="34"/>
    </row>
    <row r="47" spans="2:11" x14ac:dyDescent="0.2">
      <c r="B47" s="29"/>
      <c r="C47" s="30"/>
      <c r="D47" s="31"/>
      <c r="E47" s="32"/>
      <c r="F47" s="33"/>
      <c r="G47" s="34"/>
      <c r="H47" s="34"/>
      <c r="I47" s="34"/>
    </row>
    <row r="48" spans="2:11" x14ac:dyDescent="0.2">
      <c r="B48" s="29"/>
      <c r="C48" s="30"/>
      <c r="D48" s="31"/>
      <c r="E48" s="32"/>
      <c r="F48" s="33"/>
      <c r="G48" s="34"/>
      <c r="H48" s="34"/>
      <c r="I48" s="34"/>
    </row>
    <row r="49" spans="2:9" x14ac:dyDescent="0.2">
      <c r="B49" s="29"/>
      <c r="C49" s="30"/>
      <c r="D49" s="31"/>
      <c r="E49" s="32"/>
      <c r="F49" s="33"/>
      <c r="G49" s="34"/>
      <c r="H49" s="34"/>
      <c r="I49" s="34"/>
    </row>
    <row r="50" spans="2:9" x14ac:dyDescent="0.2">
      <c r="B50" s="29"/>
      <c r="C50" s="30"/>
      <c r="D50" s="31"/>
      <c r="E50" s="32"/>
      <c r="F50" s="33"/>
      <c r="G50" s="34"/>
      <c r="H50" s="34"/>
      <c r="I50" s="34"/>
    </row>
    <row r="51" spans="2:9" x14ac:dyDescent="0.2">
      <c r="B51" s="29"/>
      <c r="C51" s="30"/>
      <c r="D51" s="31"/>
      <c r="E51" s="32"/>
      <c r="F51" s="33"/>
      <c r="G51" s="34"/>
      <c r="H51" s="34"/>
      <c r="I51" s="34"/>
    </row>
    <row r="52" spans="2:9" x14ac:dyDescent="0.2">
      <c r="B52" s="29"/>
      <c r="C52" s="30"/>
      <c r="D52" s="31"/>
      <c r="E52" s="32"/>
      <c r="F52" s="33"/>
      <c r="G52" s="34"/>
      <c r="H52" s="34"/>
      <c r="I52" s="34"/>
    </row>
    <row r="53" spans="2:9" x14ac:dyDescent="0.2">
      <c r="B53" s="29"/>
      <c r="C53" s="30"/>
      <c r="D53" s="31"/>
      <c r="E53" s="32"/>
      <c r="F53" s="33"/>
      <c r="G53" s="34"/>
      <c r="H53" s="34"/>
      <c r="I53" s="34"/>
    </row>
    <row r="68" spans="8:8" x14ac:dyDescent="0.2">
      <c r="H68" s="124"/>
    </row>
  </sheetData>
  <sheetProtection formatCells="0" formatColumns="0" formatRows="0" insertColumns="0" insertRows="0" insertHyperlinks="0" deleteColumns="0" deleteRows="0" sort="0" autoFilter="0" pivotTables="0"/>
  <mergeCells count="31">
    <mergeCell ref="B27:I27"/>
    <mergeCell ref="D13:F13"/>
    <mergeCell ref="D34:F34"/>
    <mergeCell ref="B35:G35"/>
    <mergeCell ref="B37:I37"/>
    <mergeCell ref="B1:I1"/>
    <mergeCell ref="B11:I11"/>
    <mergeCell ref="B14:I14"/>
    <mergeCell ref="B17:I17"/>
    <mergeCell ref="B19:I19"/>
    <mergeCell ref="H9:H10"/>
    <mergeCell ref="I9:I10"/>
    <mergeCell ref="B2:I2"/>
    <mergeCell ref="B6:I6"/>
    <mergeCell ref="B15:I15"/>
    <mergeCell ref="B43:I43"/>
    <mergeCell ref="B36:F36"/>
    <mergeCell ref="B26:G26"/>
    <mergeCell ref="B8:G8"/>
    <mergeCell ref="B7:C7"/>
    <mergeCell ref="B9:B10"/>
    <mergeCell ref="G9:G10"/>
    <mergeCell ref="C9:C10"/>
    <mergeCell ref="B38:I38"/>
    <mergeCell ref="B42:I42"/>
    <mergeCell ref="B21:I21"/>
    <mergeCell ref="B23:I23"/>
    <mergeCell ref="D25:F25"/>
    <mergeCell ref="B39:I39"/>
    <mergeCell ref="B40:I40"/>
    <mergeCell ref="B41:I41"/>
  </mergeCells>
  <phoneticPr fontId="0" type="noConversion"/>
  <dataValidations count="1">
    <dataValidation type="decimal" operator="greaterThan" allowBlank="1" showInputMessage="1" showErrorMessage="1" sqref="E9:E10 E12">
      <formula1>0</formula1>
    </dataValidation>
  </dataValidations>
  <printOptions horizontalCentered="1"/>
  <pageMargins left="0.5" right="0" top="0.5" bottom="0.25" header="0.5" footer="0.17"/>
  <pageSetup scale="52" fitToHeight="2" orientation="portrait" r:id="rId1"/>
  <headerFooter alignWithMargins="0"/>
  <rowBreaks count="1" manualBreakCount="1">
    <brk id="26" min="1" max="9" man="1"/>
  </rowBreaks>
  <colBreaks count="1" manualBreakCount="1">
    <brk id="9" max="42" man="1"/>
  </col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5</xdr:col>
                    <xdr:colOff>285750</xdr:colOff>
                    <xdr:row>19</xdr:row>
                    <xdr:rowOff>1981200</xdr:rowOff>
                  </from>
                  <to>
                    <xdr:col>5</xdr:col>
                    <xdr:colOff>866775</xdr:colOff>
                    <xdr:row>19</xdr:row>
                    <xdr:rowOff>2400300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5</xdr:col>
                    <xdr:colOff>304800</xdr:colOff>
                    <xdr:row>21</xdr:row>
                    <xdr:rowOff>723900</xdr:rowOff>
                  </from>
                  <to>
                    <xdr:col>5</xdr:col>
                    <xdr:colOff>876300</xdr:colOff>
                    <xdr:row>21</xdr:row>
                    <xdr:rowOff>1133475</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5</xdr:col>
                    <xdr:colOff>323850</xdr:colOff>
                    <xdr:row>15</xdr:row>
                    <xdr:rowOff>295275</xdr:rowOff>
                  </from>
                  <to>
                    <xdr:col>5</xdr:col>
                    <xdr:colOff>876300</xdr:colOff>
                    <xdr:row>15</xdr:row>
                    <xdr:rowOff>695325</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5</xdr:col>
                    <xdr:colOff>342900</xdr:colOff>
                    <xdr:row>17</xdr:row>
                    <xdr:rowOff>438150</xdr:rowOff>
                  </from>
                  <to>
                    <xdr:col>5</xdr:col>
                    <xdr:colOff>895350</xdr:colOff>
                    <xdr:row>17</xdr:row>
                    <xdr:rowOff>838200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5</xdr:col>
                    <xdr:colOff>323850</xdr:colOff>
                    <xdr:row>23</xdr:row>
                    <xdr:rowOff>76200</xdr:rowOff>
                  </from>
                  <to>
                    <xdr:col>5</xdr:col>
                    <xdr:colOff>895350</xdr:colOff>
                    <xdr:row>23</xdr:row>
                    <xdr:rowOff>485775</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5</xdr:col>
                    <xdr:colOff>323850</xdr:colOff>
                    <xdr:row>29</xdr:row>
                    <xdr:rowOff>133350</xdr:rowOff>
                  </from>
                  <to>
                    <xdr:col>5</xdr:col>
                    <xdr:colOff>895350</xdr:colOff>
                    <xdr:row>29</xdr:row>
                    <xdr:rowOff>542925</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5</xdr:col>
                    <xdr:colOff>333375</xdr:colOff>
                    <xdr:row>30</xdr:row>
                    <xdr:rowOff>180975</xdr:rowOff>
                  </from>
                  <to>
                    <xdr:col>5</xdr:col>
                    <xdr:colOff>904875</xdr:colOff>
                    <xdr:row>30</xdr:row>
                    <xdr:rowOff>590550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5</xdr:col>
                    <xdr:colOff>333375</xdr:colOff>
                    <xdr:row>31</xdr:row>
                    <xdr:rowOff>180975</xdr:rowOff>
                  </from>
                  <to>
                    <xdr:col>5</xdr:col>
                    <xdr:colOff>904875</xdr:colOff>
                    <xdr:row>31</xdr:row>
                    <xdr:rowOff>590550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5</xdr:col>
                    <xdr:colOff>266700</xdr:colOff>
                    <xdr:row>3</xdr:row>
                    <xdr:rowOff>0</xdr:rowOff>
                  </from>
                  <to>
                    <xdr:col>5</xdr:col>
                    <xdr:colOff>781050</xdr:colOff>
                    <xdr:row>3</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SWRCB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Balaguer</dc:creator>
  <cp:lastModifiedBy>Sarah Phillips</cp:lastModifiedBy>
  <cp:lastPrinted>2014-10-29T16:35:09Z</cp:lastPrinted>
  <dcterms:created xsi:type="dcterms:W3CDTF">2003-07-18T22:34:13Z</dcterms:created>
  <dcterms:modified xsi:type="dcterms:W3CDTF">2015-01-23T00:51:28Z</dcterms:modified>
</cp:coreProperties>
</file>