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defaultThemeVersion="124226"/>
  <mc:AlternateContent xmlns:mc="http://schemas.openxmlformats.org/markup-compatibility/2006">
    <mc:Choice Requires="x15">
      <x15ac:absPath xmlns:x15ac="http://schemas.microsoft.com/office/spreadsheetml/2010/11/ac" url="/Users/oiawalker-vanaalst/Desktop/"/>
    </mc:Choice>
  </mc:AlternateContent>
  <xr:revisionPtr revIDLastSave="0" documentId="8_{FB924AC1-A181-E84C-AB0B-AF6D79B329E3}" xr6:coauthVersionLast="36" xr6:coauthVersionMax="36" xr10:uidLastSave="{00000000-0000-0000-0000-000000000000}"/>
  <workbookProtection workbookAlgorithmName="SHA-512" workbookHashValue="B5U3SsW5O8C7nWAZ4rHww8jAgKqDAyj8zZY65uFiVPVCvRyt9c+3A+26+t5qMLBig9HR6/4tdSjvXyDENsE/FA==" workbookSaltValue="IF5KuAI7GC12txn6iGyzdg==" workbookSpinCount="100000" lockStructure="1"/>
  <bookViews>
    <workbookView xWindow="0" yWindow="460" windowWidth="29340" windowHeight="20760" xr2:uid="{00000000-000D-0000-FFFF-FFFF00000000}"/>
  </bookViews>
  <sheets>
    <sheet name="WQC Fee Calc" sheetId="2" r:id="rId1"/>
    <sheet name="Variables" sheetId="3" state="veryHidden" r:id="rId2"/>
  </sheets>
  <definedNames>
    <definedName name="_Example" hidden="1">Variables!$B$1</definedName>
    <definedName name="_Look" hidden="1">Variables!$B$4</definedName>
    <definedName name="_Series" hidden="1">Variables!$B$3</definedName>
    <definedName name="_Shading" hidden="1">Variables!$B$2</definedName>
    <definedName name="DATA_01" hidden="1">'WQC Fee Calc'!#REF!</definedName>
    <definedName name="DATA_02" hidden="1">'WQC Fee Calc'!#REF!</definedName>
    <definedName name="DATA_03" hidden="1">'WQC Fee Calc'!#REF!</definedName>
    <definedName name="DATA_04" hidden="1">'WQC Fee Calc'!#REF!</definedName>
    <definedName name="DATA_05" hidden="1">'WQC Fee Calc'!#REF!</definedName>
    <definedName name="DATA_06" hidden="1">'WQC Fee Calc'!#REF!</definedName>
    <definedName name="DATA_07" hidden="1">'WQC Fee Calc'!#REF!</definedName>
    <definedName name="DATA_08" hidden="1">'WQC Fee Calc'!$B$56:$B$58</definedName>
    <definedName name="IntroPrintArea" hidden="1">#REF!</definedName>
    <definedName name="Look1Area">#REF!</definedName>
    <definedName name="Look2Area">#REF!</definedName>
    <definedName name="Look3Area">#REF!</definedName>
    <definedName name="Look4Area">#REF!</definedName>
    <definedName name="Look5Area">#REF!</definedName>
    <definedName name="_xlnm.Print_Area" localSheetId="0">'WQC Fee Calc'!$B$2:$K$152</definedName>
    <definedName name="TemplatePrintArea">'WQC Fee Calc'!$B$1:$J$67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0" i="2" l="1"/>
  <c r="I40" i="2"/>
  <c r="K35" i="2"/>
  <c r="I35" i="2"/>
  <c r="K30" i="2"/>
  <c r="I30" i="2"/>
  <c r="K25" i="2"/>
  <c r="I25" i="2"/>
  <c r="J18" i="2"/>
  <c r="I18" i="2"/>
  <c r="I13" i="2"/>
  <c r="H14" i="2"/>
  <c r="J13" i="2" s="1"/>
  <c r="K13" i="2" s="1"/>
  <c r="K51" i="2" l="1"/>
  <c r="I51" i="2"/>
  <c r="K59" i="2" l="1"/>
  <c r="H19" i="2"/>
  <c r="K18" i="2" s="1"/>
  <c r="K63" i="2" l="1"/>
  <c r="I48" i="2"/>
  <c r="I47" i="2"/>
  <c r="I46" i="2"/>
  <c r="I45" i="2"/>
  <c r="K58" i="2" l="1"/>
  <c r="K61" i="2" s="1"/>
</calcChain>
</file>

<file path=xl/sharedStrings.xml><?xml version="1.0" encoding="utf-8"?>
<sst xmlns="http://schemas.openxmlformats.org/spreadsheetml/2006/main" count="59" uniqueCount="54">
  <si>
    <t>_Example</t>
  </si>
  <si>
    <t>_Shading</t>
  </si>
  <si>
    <t>_Series</t>
  </si>
  <si>
    <t>_Look</t>
  </si>
  <si>
    <t>OfficeReady 3.0</t>
  </si>
  <si>
    <t>Total Fees</t>
  </si>
  <si>
    <t>Ecological Restoration and Enhancement Projects</t>
  </si>
  <si>
    <t>Low Impact Discharges</t>
  </si>
  <si>
    <t>Emergency Projects authorized by a General Order</t>
  </si>
  <si>
    <r>
      <rPr>
        <b/>
        <sz val="12"/>
        <rFont val="Verdana"/>
        <family val="2"/>
      </rPr>
      <t xml:space="preserve">Step 5
</t>
    </r>
    <r>
      <rPr>
        <sz val="10"/>
        <rFont val="Verdana"/>
        <family val="2"/>
      </rPr>
      <t xml:space="preserve">See </t>
    </r>
    <r>
      <rPr>
        <b/>
        <sz val="10"/>
        <rFont val="Verdana"/>
        <family val="2"/>
      </rPr>
      <t>Total Fees</t>
    </r>
    <r>
      <rPr>
        <sz val="10"/>
        <rFont val="Verdana"/>
        <family val="2"/>
      </rPr>
      <t xml:space="preserve"> for a breakdown of fees owed.</t>
    </r>
    <r>
      <rPr>
        <b/>
        <sz val="12"/>
        <rFont val="Verdana"/>
        <family val="2"/>
      </rPr>
      <t xml:space="preserve">
</t>
    </r>
    <r>
      <rPr>
        <sz val="10"/>
        <rFont val="Verdana"/>
        <family val="2"/>
      </rPr>
      <t xml:space="preserve">
</t>
    </r>
  </si>
  <si>
    <t>Annual 
Fee</t>
  </si>
  <si>
    <r>
      <t>Category D</t>
    </r>
    <r>
      <rPr>
        <b/>
        <i/>
        <sz val="9"/>
        <color indexed="9"/>
        <rFont val="Verdana"/>
        <family val="2"/>
      </rPr>
      <t xml:space="preserve"> (Fee Code 85)</t>
    </r>
  </si>
  <si>
    <r>
      <t>Category E</t>
    </r>
    <r>
      <rPr>
        <b/>
        <i/>
        <sz val="9"/>
        <color indexed="9"/>
        <rFont val="Verdana"/>
        <family val="2"/>
      </rPr>
      <t xml:space="preserve"> (Fee Code 87)</t>
    </r>
  </si>
  <si>
    <t xml:space="preserve">Flat Fee Categories - Check ONE applicable box </t>
  </si>
  <si>
    <t>-</t>
  </si>
  <si>
    <r>
      <t xml:space="preserve">Application Fee 
</t>
    </r>
    <r>
      <rPr>
        <sz val="10"/>
        <rFont val="Verdana"/>
        <family val="2"/>
      </rPr>
      <t>Due with application</t>
    </r>
  </si>
  <si>
    <t>Application 
Fee</t>
  </si>
  <si>
    <t>*Category B Projects are billed annually and based on the quantity of material dredged during the previous fiscal year</t>
  </si>
  <si>
    <r>
      <t xml:space="preserve">Category C </t>
    </r>
    <r>
      <rPr>
        <b/>
        <i/>
        <sz val="9"/>
        <color indexed="9"/>
        <rFont val="Verdana"/>
        <family val="2"/>
      </rPr>
      <t>(Fee Code 85)</t>
    </r>
  </si>
  <si>
    <r>
      <t xml:space="preserve">Step 3
</t>
    </r>
    <r>
      <rPr>
        <b/>
        <sz val="10"/>
        <rFont val="Verdana"/>
        <family val="2"/>
      </rPr>
      <t>A. Is your project a fill/excavation project? 
If your project is a fill/excavation project</t>
    </r>
    <r>
      <rPr>
        <sz val="10"/>
        <rFont val="Verdana"/>
        <family val="2"/>
      </rPr>
      <t xml:space="preserve">, calculate your fee based on the size of the discharge area in acres. For projects with multiple impact sites, sum the individual discharge quantities and enter the total in the calculator. For projects impacting multiple water features sum discharge quantities for all features.  In addition, fees are based on the sum of both permanent and temporary impacts.  The size of the discharge area shall be rounded to two decimal places (0.01 acre = 436 square feet). Category A discharges are subject to the sum of the Application fee and Project fee; the Application fee is due at the time of application and the project fee is due prior to issuance of the certification; additional annual fees are assessed from the date of certification until project completion. 
</t>
    </r>
    <r>
      <rPr>
        <b/>
        <sz val="10"/>
        <rFont val="Verdana"/>
        <family val="2"/>
      </rPr>
      <t xml:space="preserve">B. Is your project a dredging project? </t>
    </r>
    <r>
      <rPr>
        <sz val="10"/>
        <rFont val="Verdana"/>
        <family val="2"/>
      </rPr>
      <t xml:space="preserve"> Your dredging fee will be based on the actual amount of material dredged from the waterbody.  Therefore, annual active discharge invoices are sent for the previous fiscal year's dredging amount. Invoice amounts will be based on the fee schedule current for that fiscal year. Please submit your application fee amount as shown in the calculator above.  You may estimate your upcoming annual active discharge fee using the current fee calculator.  However, this will only be an estimate because fees are subject to change annually as approved by the State Water Board.
</t>
    </r>
    <r>
      <rPr>
        <b/>
        <sz val="10"/>
        <rFont val="Verdana"/>
        <family val="2"/>
      </rPr>
      <t>Combination fill/excavation and dredging Projects (A and B)</t>
    </r>
    <r>
      <rPr>
        <sz val="10"/>
        <rFont val="Verdana"/>
        <family val="2"/>
      </rPr>
      <t xml:space="preserve">
Does your dredging project also include a discharge of fill material? These projects typically include dredging material from one part of a waterbody and depositing the dredged material into a different location in the waterbody. These projects are subject to both Category A and Category B fees.</t>
    </r>
    <r>
      <rPr>
        <sz val="12"/>
        <rFont val="Verdana"/>
        <family val="2"/>
      </rPr>
      <t xml:space="preserve">
</t>
    </r>
  </si>
  <si>
    <r>
      <t xml:space="preserve">Category F </t>
    </r>
    <r>
      <rPr>
        <b/>
        <i/>
        <sz val="9"/>
        <color indexed="9"/>
        <rFont val="Verdana"/>
        <family val="2"/>
      </rPr>
      <t>(Fee Code 85)</t>
    </r>
  </si>
  <si>
    <r>
      <t xml:space="preserve">Category B* Dredging Discharges </t>
    </r>
    <r>
      <rPr>
        <b/>
        <i/>
        <sz val="9"/>
        <color indexed="9"/>
        <rFont val="Verdana"/>
        <family val="2"/>
      </rPr>
      <t>(Fee Code 86)</t>
    </r>
  </si>
  <si>
    <t>(2) Administrative amendments including, but not limited to, ownership changes, typographic edits, or time extensions that do not result in a temporal loss of resource function.  Amendments in this category require no technical analysis or additional compensatory mitigation.</t>
  </si>
  <si>
    <t>(1) All Category (D) Ecological and Restoration and Enhancement Projects, regardless of amendment type.</t>
  </si>
  <si>
    <r>
      <t xml:space="preserve">(4)   Amendment requires a supplemental CEQA analysis, </t>
    </r>
    <r>
      <rPr>
        <b/>
        <sz val="10"/>
        <rFont val="Verdana"/>
        <family val="2"/>
      </rPr>
      <t xml:space="preserve">or
</t>
    </r>
    <r>
      <rPr>
        <sz val="10"/>
        <rFont val="Verdana"/>
        <family val="2"/>
      </rPr>
      <t xml:space="preserve"> Amendment results in change(s) in impact character, location, or</t>
    </r>
    <r>
      <rPr>
        <b/>
        <sz val="10"/>
        <rFont val="Verdana"/>
        <family val="2"/>
      </rPr>
      <t xml:space="preserve">
</t>
    </r>
    <r>
      <rPr>
        <sz val="10"/>
        <rFont val="Verdana"/>
        <family val="2"/>
      </rPr>
      <t xml:space="preserve"> volume of the discharge, or a time extension that results in a temporal loss  of resource function, according to the following criteria: 
           -Amendment increases the active certification's impact quantity by more than 50 percent, </t>
    </r>
    <r>
      <rPr>
        <b/>
        <sz val="10"/>
        <rFont val="Verdana"/>
        <family val="2"/>
      </rPr>
      <t>or</t>
    </r>
    <r>
      <rPr>
        <sz val="10"/>
        <rFont val="Verdana"/>
        <family val="2"/>
      </rPr>
      <t xml:space="preserve"> 
-Amendment requires a change to the mitigated aquatic resource type. </t>
    </r>
  </si>
  <si>
    <t xml:space="preserve">Scroll down to see instructions below and use this calculator to estimate Water Quality Certification application fees
</t>
  </si>
  <si>
    <r>
      <t xml:space="preserve">(3)   Amendment results in change(s) in impact character, location, or volume of the discharge; or a time extension that results in temporal loss of resource function, according to the following criteria: 
     -Amendment increases the active certification's impact quantity by less than 50 percent, </t>
    </r>
    <r>
      <rPr>
        <b/>
        <sz val="10"/>
        <rFont val="Verdana"/>
        <family val="2"/>
      </rPr>
      <t>and</t>
    </r>
    <r>
      <rPr>
        <sz val="10"/>
        <rFont val="Verdana"/>
        <family val="2"/>
      </rPr>
      <t xml:space="preserve"> 
-Amendment does not require a change to the mitigated aquatic resource type.</t>
    </r>
  </si>
  <si>
    <r>
      <rPr>
        <b/>
        <sz val="12"/>
        <rFont val="Verdana"/>
        <family val="2"/>
      </rPr>
      <t xml:space="preserve">General instructions </t>
    </r>
    <r>
      <rPr>
        <b/>
        <sz val="10"/>
        <rFont val="Verdana"/>
        <family val="2"/>
      </rPr>
      <t xml:space="preserve">
</t>
    </r>
    <r>
      <rPr>
        <sz val="10"/>
        <rFont val="Verdana"/>
        <family val="2"/>
      </rPr>
      <t xml:space="preserve">
Terms defining the measurement of a "discharge":
     Discharge of </t>
    </r>
    <r>
      <rPr>
        <b/>
        <sz val="10"/>
        <rFont val="Verdana"/>
        <family val="2"/>
      </rPr>
      <t>"dredged material"</t>
    </r>
    <r>
      <rPr>
        <sz val="10"/>
        <rFont val="Verdana"/>
        <family val="2"/>
      </rPr>
      <t xml:space="preserve"> is measured by the volume of material removed in deep water dredging activities;
     Discharge of </t>
    </r>
    <r>
      <rPr>
        <b/>
        <sz val="10"/>
        <rFont val="Verdana"/>
        <family val="2"/>
      </rPr>
      <t xml:space="preserve">"fill material" </t>
    </r>
    <r>
      <rPr>
        <sz val="10"/>
        <rFont val="Verdana"/>
        <family val="2"/>
      </rPr>
      <t xml:space="preserve">is measured by the physical area of placement of fill material into a waterbody; 
     Discharge of </t>
    </r>
    <r>
      <rPr>
        <b/>
        <sz val="10"/>
        <rFont val="Verdana"/>
        <family val="2"/>
      </rPr>
      <t>"excavation material"</t>
    </r>
    <r>
      <rPr>
        <sz val="10"/>
        <rFont val="Verdana"/>
        <family val="2"/>
      </rPr>
      <t xml:space="preserve"> is measured by the physical area within a waterbody where earth-moving activities occur. 
Generally, fees are determined by the size or volume of discharge to a water body.  Fees for fill and/or excavation projects are based on discharge area in acres.  Fees for deep water dredging  are based on the volume of dredged material removed in cubic yards.  For further explanation, see (A) and (B) below.  However, your project may qualify for a flat fee category.  If so, the project fee will be based on the fee for that category instead of size or volume (see (C) through (G) below).</t>
    </r>
    <r>
      <rPr>
        <b/>
        <sz val="10"/>
        <rFont val="Verdana"/>
        <family val="2"/>
      </rPr>
      <t xml:space="preserve">  </t>
    </r>
    <r>
      <rPr>
        <sz val="10"/>
        <rFont val="Verdana"/>
        <family val="2"/>
      </rPr>
      <t xml:space="preserve">Amended orders may or may not be subject to fees depending on the complexity of analysis required. Follow the steps below to determine the fee associated with your project. Please contact Water Boards staff with further questions regarding how to use the calculator, </t>
    </r>
    <r>
      <rPr>
        <b/>
        <sz val="10"/>
        <rFont val="Verdana"/>
        <family val="2"/>
      </rPr>
      <t>click here</t>
    </r>
    <r>
      <rPr>
        <sz val="10"/>
        <rFont val="Verdana"/>
        <family val="2"/>
      </rPr>
      <t xml:space="preserve"> for a link to the staff directory. </t>
    </r>
  </si>
  <si>
    <t xml:space="preserve">Discharge 
Size
</t>
  </si>
  <si>
    <t xml:space="preserve">Rounded 
Discharge 
Size
</t>
  </si>
  <si>
    <t>Rounded to two 
decimal places</t>
  </si>
  <si>
    <t>Rounded to 
whole number</t>
  </si>
  <si>
    <t>Annual fee applicable per 
discharge category above.</t>
  </si>
  <si>
    <r>
      <t xml:space="preserve">  </t>
    </r>
    <r>
      <rPr>
        <b/>
        <i/>
        <sz val="11"/>
        <rFont val="Verdana"/>
        <family val="2"/>
      </rPr>
      <t xml:space="preserve">  Please contact the State Water Board's Wetlands Permitting and Planning Manager with any questions</t>
    </r>
  </si>
  <si>
    <t>Estimated annual fee</t>
  </si>
  <si>
    <r>
      <t xml:space="preserve">Category A Project Fee or Amendment Fee
</t>
    </r>
    <r>
      <rPr>
        <sz val="10"/>
        <rFont val="Verdana"/>
        <family val="2"/>
      </rPr>
      <t>Due prior to certification</t>
    </r>
    <r>
      <rPr>
        <b/>
        <sz val="10"/>
        <rFont val="Verdana"/>
        <family val="2"/>
      </rPr>
      <t xml:space="preserve"> </t>
    </r>
    <r>
      <rPr>
        <sz val="10"/>
        <rFont val="Verdana"/>
        <family val="2"/>
      </rPr>
      <t>or amendment</t>
    </r>
  </si>
  <si>
    <t>Category A 
Project Fee or 
Amendment Fee</t>
  </si>
  <si>
    <r>
      <rPr>
        <b/>
        <sz val="10"/>
        <rFont val="Verdana"/>
        <family val="2"/>
      </rPr>
      <t>Sum of Fees Due Prior to Authorization</t>
    </r>
    <r>
      <rPr>
        <sz val="10"/>
        <rFont val="Verdana"/>
        <family val="2"/>
      </rPr>
      <t xml:space="preserve">
</t>
    </r>
    <r>
      <rPr>
        <i/>
        <sz val="8"/>
        <rFont val="Verdana"/>
        <family val="2"/>
      </rPr>
      <t xml:space="preserve">Note to dischargers seeking an amendment to an existing order:
Sum does not include any previously paid fee amounts </t>
    </r>
  </si>
  <si>
    <r>
      <rPr>
        <b/>
        <sz val="9"/>
        <rFont val="Verdana"/>
        <family val="2"/>
      </rPr>
      <t>Important note:</t>
    </r>
    <r>
      <rPr>
        <sz val="9"/>
        <rFont val="Verdana"/>
        <family val="2"/>
      </rPr>
      <t xml:space="preserve"> This calculator may not be applicable to federal dischargers.</t>
    </r>
  </si>
  <si>
    <r>
      <rPr>
        <b/>
        <i/>
        <u/>
        <sz val="8"/>
        <rFont val="Verdana"/>
        <family val="2"/>
      </rPr>
      <t xml:space="preserve">
Combination Project</t>
    </r>
    <r>
      <rPr>
        <b/>
        <i/>
        <sz val="8"/>
        <rFont val="Verdana"/>
        <family val="2"/>
      </rPr>
      <t>: Check box for a combination deep water dredging and fill project; which are subject to both Category A and B fees.</t>
    </r>
  </si>
  <si>
    <t xml:space="preserve">Category G Amended Orders - Check applicable box, Step 5 below </t>
  </si>
  <si>
    <t>(H) Wildfire Mitigation by Electrical Corporations, 
Electric Utilities, and Electrical Cooperatives</t>
  </si>
  <si>
    <r>
      <rPr>
        <b/>
        <sz val="12"/>
        <rFont val="Verdana"/>
        <family val="2"/>
      </rPr>
      <t xml:space="preserve">Step 2 
</t>
    </r>
    <r>
      <rPr>
        <sz val="10"/>
        <rFont val="Verdana"/>
        <family val="2"/>
      </rPr>
      <t>If you have determined that your project qualifies for a flat fee category (C through H) check the applicable box to calculate fees.</t>
    </r>
  </si>
  <si>
    <r>
      <t xml:space="preserve">Category A Fill &amp; Excavation Discharges </t>
    </r>
    <r>
      <rPr>
        <b/>
        <i/>
        <sz val="9"/>
        <color rgb="FFFFFFFF"/>
        <rFont val="Verdana"/>
        <family val="2"/>
      </rPr>
      <t xml:space="preserve">(Fee Code 84) </t>
    </r>
    <r>
      <rPr>
        <b/>
        <i/>
        <sz val="9"/>
        <rFont val="Verdana"/>
        <family val="2"/>
      </rPr>
      <t xml:space="preserve">Note: discharge size equals the sum of temporary and permanent impacts </t>
    </r>
  </si>
  <si>
    <r>
      <t xml:space="preserve">Category H </t>
    </r>
    <r>
      <rPr>
        <b/>
        <i/>
        <sz val="9"/>
        <color theme="0"/>
        <rFont val="Verdana"/>
        <family val="2"/>
      </rPr>
      <t>(Fee Code 19)</t>
    </r>
    <r>
      <rPr>
        <b/>
        <i/>
        <sz val="11"/>
        <color theme="0"/>
        <rFont val="Verdana"/>
        <family val="2"/>
      </rPr>
      <t xml:space="preserve"> Note: Maximum fee not applicable to this category</t>
    </r>
  </si>
  <si>
    <r>
      <t xml:space="preserve">This calculator is publicly available for informational purposes only and estimates fees in accordance with the fiscal year 2020-2021 water quality fee schedule. Applicants may use the calculator to generate estimates for project budgeting. The State Water Board does not guarantee the accuracy of estimates generated by the calculator. The final fee amount </t>
    </r>
    <r>
      <rPr>
        <b/>
        <u/>
        <sz val="9"/>
        <rFont val="Verdana"/>
        <family val="2"/>
      </rPr>
      <t>will be determined by Water Boards staff</t>
    </r>
    <r>
      <rPr>
        <sz val="9"/>
        <rFont val="Verdana"/>
        <family val="2"/>
      </rPr>
      <t xml:space="preserve"> in accordance with California Code of Regulations, Title 23, section 2200(a)(3). The State Water Board reserves the right to modify the calculator at any time. </t>
    </r>
    <r>
      <rPr>
        <b/>
        <sz val="9"/>
        <rFont val="Verdana"/>
        <family val="2"/>
      </rPr>
      <t xml:space="preserve">Click here </t>
    </r>
    <r>
      <rPr>
        <sz val="9"/>
        <rFont val="Verdana"/>
        <family val="2"/>
      </rPr>
      <t xml:space="preserve">for a link to the current regulations.    
</t>
    </r>
  </si>
  <si>
    <t>Discharge Area Acres x $18,414</t>
  </si>
  <si>
    <t>Expected Annual Dredge 
Quantity Cubic Yards x $0.452</t>
  </si>
  <si>
    <t>Sand Mining, In-Stream Gravel Mining and 
Beach Nourishment Discharges</t>
  </si>
  <si>
    <r>
      <rPr>
        <b/>
        <sz val="12"/>
        <rFont val="Verdana"/>
        <family val="2"/>
      </rPr>
      <t>Step 4</t>
    </r>
    <r>
      <rPr>
        <b/>
        <sz val="10"/>
        <rFont val="Verdana"/>
        <family val="2"/>
      </rPr>
      <t xml:space="preserve">
Are you requesting an amendment to a previously issued water quality certification or WDR? </t>
    </r>
    <r>
      <rPr>
        <sz val="10"/>
        <rFont val="Verdana"/>
        <family val="2"/>
      </rPr>
      <t xml:space="preserve">Fees for amended orders are based on the increased quantity of discharge </t>
    </r>
    <r>
      <rPr>
        <u/>
        <sz val="10"/>
        <rFont val="Verdana"/>
        <family val="2"/>
      </rPr>
      <t>and</t>
    </r>
    <r>
      <rPr>
        <sz val="10"/>
        <rFont val="Verdana"/>
        <family val="2"/>
      </rPr>
      <t xml:space="preserve"> the level of technical analysis required evaluate project changes, therefore Water Board staff will determine which category your amendment is subject. Water Board staff will determine the fee for amendments based on the fee schedule and will request the applicant to submit the appropriate fee.
</t>
    </r>
    <r>
      <rPr>
        <b/>
        <sz val="10"/>
        <rFont val="Verdana"/>
        <family val="2"/>
      </rPr>
      <t xml:space="preserve">
Fees based on amendments are categorized as follows:
(1) </t>
    </r>
    <r>
      <rPr>
        <sz val="10"/>
        <rFont val="Verdana"/>
        <family val="2"/>
      </rPr>
      <t xml:space="preserve">All Category (D) Ecological and Restoration and Enhancement Projects, regardless of amendment type. </t>
    </r>
    <r>
      <rPr>
        <b/>
        <sz val="10"/>
        <rFont val="Verdana"/>
        <family val="2"/>
      </rPr>
      <t xml:space="preserve">No fee required
(2) </t>
    </r>
    <r>
      <rPr>
        <sz val="10"/>
        <rFont val="Verdana"/>
        <family val="2"/>
      </rPr>
      <t xml:space="preserve">Administrative amendments including, but not limited to, ownership changes, typographic edits, or time extensions that do not result in a temporal loss of resource function.  Amendments in this category require no technical analysis or additional compensatory mitigation. </t>
    </r>
    <r>
      <rPr>
        <b/>
        <sz val="10"/>
        <rFont val="Verdana"/>
        <family val="2"/>
      </rPr>
      <t xml:space="preserve">No fee required
(3)  </t>
    </r>
    <r>
      <rPr>
        <sz val="10"/>
        <rFont val="Verdana"/>
        <family val="2"/>
      </rPr>
      <t xml:space="preserve"> Amendment results in change(s) in impact character, location, or volume of the discharge; or a time extension that results in temporal loss of resource function, according to the following criteria: 
-Amendment increases the active certification's impact quantity by </t>
    </r>
    <r>
      <rPr>
        <b/>
        <sz val="10"/>
        <rFont val="Verdana"/>
        <family val="2"/>
      </rPr>
      <t>less than 50 percent</t>
    </r>
    <r>
      <rPr>
        <sz val="10"/>
        <rFont val="Verdana"/>
        <family val="2"/>
      </rPr>
      <t xml:space="preserve">, and 
-Amendment does not require a change to the mitigated aquatic resource type.
</t>
    </r>
    <r>
      <rPr>
        <b/>
        <sz val="10"/>
        <rFont val="Verdana"/>
        <family val="2"/>
      </rPr>
      <t xml:space="preserve">Additional standard fee assessed per increased amount of discharge(s). The minimum fee is $2,066. For category A or B projects, enter discharge quantities for increased impacts quantities. For flat fee categories, select the appropriate category.
</t>
    </r>
    <r>
      <rPr>
        <sz val="10"/>
        <rFont val="Verdana"/>
        <family val="2"/>
      </rPr>
      <t xml:space="preserve">
</t>
    </r>
    <r>
      <rPr>
        <b/>
        <sz val="10"/>
        <rFont val="Verdana"/>
        <family val="2"/>
      </rPr>
      <t xml:space="preserve">(4) </t>
    </r>
    <r>
      <rPr>
        <sz val="10"/>
        <rFont val="Verdana"/>
        <family val="2"/>
      </rPr>
      <t xml:space="preserve">  Amendment requires a supplemental CEQA analysis, or Amendment results in change(s) in impact character, location, or volume of the discharge, or a time extension that results in a temporal loss  of resource function, according to the following criteria: 
-Amendment increases the active certification's impact quantity by </t>
    </r>
    <r>
      <rPr>
        <b/>
        <sz val="10"/>
        <rFont val="Verdana"/>
        <family val="2"/>
      </rPr>
      <t>more than 50 percent</t>
    </r>
    <r>
      <rPr>
        <sz val="10"/>
        <rFont val="Verdana"/>
        <family val="2"/>
      </rPr>
      <t xml:space="preserve">, or 
-Amendment requires a change to the mitigated aquatic resource type. 
</t>
    </r>
    <r>
      <rPr>
        <b/>
        <sz val="10"/>
        <rFont val="Verdana"/>
        <family val="2"/>
      </rPr>
      <t xml:space="preserve">
Additional standard fee assessed per increased amount of discharge(s). The minimum fee is $2,066. For category A or B projects, enter discharge quantities for all project impacts, including quantities previously certified. For flat fee categories, select the appropriate category.
Dischargers that have met the project fee cap will be assessed the minimum fee for each amendment of previously-issued WDR or water quality certification.</t>
    </r>
    <r>
      <rPr>
        <sz val="10"/>
        <rFont val="Verdana"/>
        <family val="2"/>
      </rPr>
      <t xml:space="preserve">
</t>
    </r>
  </si>
  <si>
    <r>
      <rPr>
        <b/>
        <sz val="10"/>
        <rFont val="Verdana"/>
        <family val="2"/>
      </rPr>
      <t>Annual Fee</t>
    </r>
    <r>
      <rPr>
        <sz val="10"/>
        <rFont val="Verdana"/>
        <family val="2"/>
      </rPr>
      <t xml:space="preserve">
Invoiced annually 
(unless maximum $179,245 fee reached)
</t>
    </r>
  </si>
  <si>
    <r>
      <rPr>
        <b/>
        <sz val="12"/>
        <rFont val="Verdana"/>
        <family val="2"/>
      </rPr>
      <t xml:space="preserve">Step 6 
</t>
    </r>
    <r>
      <rPr>
        <b/>
        <sz val="10"/>
        <rFont val="Verdana"/>
        <family val="2"/>
      </rPr>
      <t xml:space="preserve">Fee Types &amp; Due Dates
Projects are subject to fees at three separate times throughout the life of a project. Application and Project Fees are determined according to the fee schedule in effect on the date of application submittal. Annual fees are determined according to the fee schedule in effect on the date of billing:
1) Application Fee: </t>
    </r>
    <r>
      <rPr>
        <sz val="10"/>
        <rFont val="Verdana"/>
        <family val="2"/>
      </rPr>
      <t xml:space="preserve">Amount due with the initial application. </t>
    </r>
    <r>
      <rPr>
        <b/>
        <sz val="10"/>
        <rFont val="Verdana"/>
        <family val="2"/>
      </rPr>
      <t xml:space="preserve">
2) Project Fee: </t>
    </r>
    <r>
      <rPr>
        <sz val="10"/>
        <rFont val="Verdana"/>
        <family val="2"/>
      </rPr>
      <t xml:space="preserve">Amount due prior to certification (applies to Category A only). 
</t>
    </r>
    <r>
      <rPr>
        <b/>
        <sz val="10"/>
        <rFont val="Verdana"/>
        <family val="2"/>
      </rPr>
      <t xml:space="preserve">
3) The Annual Fee </t>
    </r>
    <r>
      <rPr>
        <sz val="10"/>
        <rFont val="Verdana"/>
        <family val="2"/>
      </rPr>
      <t xml:space="preserve">amount is invoiced annually: All projects are subject to an Annual Fee each fiscal year or portion of a fiscal year that the certification is active (from the effective date of the order until the regional board or state board issues a Notice of Project Complete Letter to the discharger). The Water Boards fiscal year begins on July 1 and ends on June 30. Dischargers will be invoiced their first Annual Fee beginning in November/December of the year following the Effective Date of certification. Dischargers will be invoiced for an Annual Fee each year until the project is completed. The annual fee for category (A) fill and excavation discharges will be $1,736 for the first five fiscal years following the effective date of the order, then $276 beginning with the sixth fiscal year until the Notice of Completion is issued to the discharger. The annual fee for category (B) dredging discharges will be invoiced after the annual dredge volume has been determined. </t>
    </r>
    <r>
      <rPr>
        <b/>
        <sz val="10"/>
        <rFont val="Verdana"/>
        <family val="2"/>
      </rPr>
      <t xml:space="preserve">
</t>
    </r>
  </si>
  <si>
    <r>
      <t xml:space="preserve">FY 20/21 Water Quality Certification Dredge and Fill Application Fee Calculator </t>
    </r>
    <r>
      <rPr>
        <b/>
        <sz val="12"/>
        <rFont val="Arial"/>
        <family val="2"/>
      </rPr>
      <t>(effective 11/9/20)</t>
    </r>
  </si>
  <si>
    <r>
      <rPr>
        <b/>
        <sz val="12"/>
        <rFont val="Verdana"/>
        <family val="2"/>
      </rPr>
      <t>Step 1</t>
    </r>
    <r>
      <rPr>
        <sz val="10"/>
        <rFont val="Verdana"/>
        <family val="2"/>
      </rPr>
      <t xml:space="preserve"> </t>
    </r>
    <r>
      <rPr>
        <b/>
        <sz val="10"/>
        <rFont val="Verdana"/>
        <family val="2"/>
      </rPr>
      <t>Determine the Fee Category for your project:</t>
    </r>
    <r>
      <rPr>
        <sz val="10"/>
        <rFont val="Verdana"/>
        <family val="2"/>
      </rPr>
      <t xml:space="preserve">
</t>
    </r>
    <r>
      <rPr>
        <sz val="11"/>
        <rFont val="Verdana"/>
        <family val="2"/>
      </rPr>
      <t xml:space="preserve">
</t>
    </r>
    <r>
      <rPr>
        <b/>
        <u/>
        <sz val="11"/>
        <rFont val="Verdana"/>
        <family val="2"/>
      </rPr>
      <t>Fee Based on Fill or Excavation Discharge Size Within the Waterbody</t>
    </r>
    <r>
      <rPr>
        <sz val="10"/>
        <rFont val="Verdana"/>
        <family val="2"/>
      </rPr>
      <t xml:space="preserve">
</t>
    </r>
    <r>
      <rPr>
        <b/>
        <sz val="10"/>
        <rFont val="Verdana"/>
        <family val="2"/>
      </rPr>
      <t>(A) Do your project activities add fill material (soil, rocks, concrete, culverts(s), pier pilings, etc.) or excavate soil or other materials within a waterbody?</t>
    </r>
    <r>
      <rPr>
        <sz val="10"/>
        <rFont val="Verdana"/>
        <family val="2"/>
      </rPr>
      <t xml:space="preserve">
Fill refers to replacing any portion of a water with dry land, or to changing the bottom elevation or grade of any portion of a water. Fill material includes rock, sand, clay, plastics, construction debris, wood chips, overburden from mining, or other construction activities, and materials used to create any structure or infrastructure within waters (culverts, pilings, etc.). 
Excavation refers to removing sediment or soil in shallow waters or under no-flow conditions where impacts to beneficial uses are best described by the area of the excavation. It typically is done for purposes other than navigation. Examples include earth-moving work such as trenching for utility lines; channel reconstruction; embankment construction; removing sediment to increase channel capacity; and other flood control and drainage maintenance activities (e.g. debris removal, vegetation management and removal, detention basin maintenance and erosion control of slopes along open channels and other drainage facilities).
</t>
    </r>
    <r>
      <rPr>
        <b/>
        <u/>
        <sz val="11"/>
        <rFont val="Verdana"/>
        <family val="2"/>
      </rPr>
      <t>Fees Based on Discharge of Dredged Material</t>
    </r>
    <r>
      <rPr>
        <sz val="10"/>
        <rFont val="Verdana"/>
        <family val="2"/>
      </rPr>
      <t xml:space="preserve">
</t>
    </r>
    <r>
      <rPr>
        <b/>
        <sz val="10"/>
        <rFont val="Verdana"/>
        <family val="2"/>
      </rPr>
      <t xml:space="preserve">(B) Is your project deep water dredging? (except Sand Mining - see (C) below) </t>
    </r>
    <r>
      <rPr>
        <sz val="10"/>
        <rFont val="Verdana"/>
        <family val="2"/>
      </rPr>
      <t xml:space="preserve">
Dredging generally refers to removing sediment in deeper water to increase depth and typically occur to facilitate navigation. The impacts to beneficial uses are best described by the volume of the discharge removed. Dredge volumes are expressed in cubic yards.         
</t>
    </r>
    <r>
      <rPr>
        <b/>
        <u/>
        <sz val="11"/>
        <rFont val="Verdana"/>
        <family val="2"/>
      </rPr>
      <t>Fee Based on Flat Fee Categories</t>
    </r>
    <r>
      <rPr>
        <sz val="10"/>
        <rFont val="Verdana"/>
        <family val="2"/>
      </rPr>
      <t xml:space="preserve">
Does your project qualify for one of the following flat fee categories? </t>
    </r>
    <r>
      <rPr>
        <b/>
        <sz val="10"/>
        <rFont val="Verdana"/>
        <family val="2"/>
      </rPr>
      <t>To qualify for a flat fee category, the entirety of all project activities must be included within a single flat fee category</t>
    </r>
    <r>
      <rPr>
        <sz val="10"/>
        <rFont val="Verdana"/>
        <family val="2"/>
      </rPr>
      <t xml:space="preserve">, i.e., the project cannot include other components involving activities not included within the flat fee category.
</t>
    </r>
    <r>
      <rPr>
        <b/>
        <sz val="10"/>
        <rFont val="Verdana"/>
        <family val="2"/>
      </rPr>
      <t>(C) Sand Mining, In-Stream Gravel Mining and Beach Nourishment Discharges</t>
    </r>
    <r>
      <rPr>
        <sz val="10"/>
        <rFont val="Verdana"/>
        <family val="2"/>
      </rPr>
      <t xml:space="preserve">
Aggregate extraction in surface waters where source material is free of pollutants and the dredging operation will not violate any basin plan provisions and beach nourishment projects. 
</t>
    </r>
    <r>
      <rPr>
        <b/>
        <sz val="10"/>
        <rFont val="Verdana"/>
        <family val="2"/>
      </rPr>
      <t>(D) Ecological Restoration and Enhancement Projects</t>
    </r>
    <r>
      <rPr>
        <sz val="10"/>
        <rFont val="Verdana"/>
        <family val="2"/>
      </rPr>
      <t xml:space="preserve">
The project meets the definition of an “Ecological Restoration and Enhancement Project” set forth in the State Wetland Definition and Procedures for Discharges of Dredged or Fill Materials to Waters of the State, adopted by the State Water Board on April 2, 2019:
Ecological Restoration and Enhancement Project means the project is voluntarily undertaken for the purpose of assisting or controlling the recovery of an aquatic ecosystem that has been degraded, damaged or destroyed to restore some measure of its natural condition and to enhance the beneficial uses, including potential beneficial uses of water. Such projects are undertaken:
1) in accordance with the terms and conditions of a binding stream or wetland enhancement or restoration agreement, or a wetland establishment agreement, between the real property interest owner or the entity conducting the habitat restoration or enhancement work and: 
a. a federal or state resource agency, including, but not limited to, the U.S. Fish and Wildlife Service, Natural Resources Conservation Service, Farm Service Agency, National Marine Fisheries Service, National Oceanic and Atmospheric Administration, U.S. Forest Service, U.S. Bureau of Land Management, California Department of Fish and Wildlife, California Wildlife Conservation Board, California Coastal Conservancy or the Delta Conservancy; 
b. a local agency with the primary function of managing land or water for wetland habitat purposes; or 
c. a non-governmental conservation organization; or 
2) by a state or federal agency that is statutorily tasked with natural resource management. These projects do not include the conversion of a stream or natural wetland to uplands or stream channelization. It is recognized that Ecological Restoration and Enhancement Projects may require ongoing maintenance or management to maximize fish, wildlife, habitat, or other ecological benefits, or filling gullied stream channels and similar rehabilitative activities to re-establish stream and meadow hydrology. Changes in wetland plant communities that occur when wetland hydrology is more fully restored during rehabilitation activities are not considered a conversion to another aquatic habitat type. These projects also do not include actions required under a Water Board Order for mitigation, actions to service required mitigation, or actions undertaken for the primary purpose of land development.
</t>
    </r>
    <r>
      <rPr>
        <b/>
        <sz val="10"/>
        <rFont val="Verdana"/>
        <family val="2"/>
      </rPr>
      <t>(E) Low Impact Discharges</t>
    </r>
    <r>
      <rPr>
        <sz val="10"/>
        <rFont val="Verdana"/>
        <family val="2"/>
      </rPr>
      <t xml:space="preserve">
Projects may be classified as low impact discharges if they meet all of the following criteria:
1. The discharge size is less than all of the following: (a) for fill, </t>
    </r>
    <r>
      <rPr>
        <b/>
        <sz val="10"/>
        <rFont val="Verdana"/>
        <family val="2"/>
      </rPr>
      <t>0.1 acre, AND 300 linear feet</t>
    </r>
    <r>
      <rPr>
        <sz val="10"/>
        <rFont val="Verdana"/>
        <family val="2"/>
      </rPr>
      <t xml:space="preserve">, and (b) for dredging, 25 cubic yards.
2. The discharger demonstrates that: (a) all practicable measures will be taken to avoid impacts; (b) where unavoidable temporary impacts take place, waters and vegetation will be restored to pre-project conditions as quickly as practicable; and (c) where unavoidable permanent impacts take place, there will be no net loss of wetland, riparian area, or headwater functions, including onsite habitat, habitat connectivity, floodwater retention, and pollutant removal.
3. The discharge will not do any of the following: (a) directly or indirectly destabilize a bed of a receiving water; (b) contribute to significant cumulative effects; (c) cause pollution, contamination, or nuisance; (d) adversely affect candidate, threatened, or endangered species; (e) degrade water quality or beneficial uses; (f) be toxic; or (g) include “hazardous” or “designated” material.
</t>
    </r>
    <r>
      <rPr>
        <b/>
        <sz val="10"/>
        <rFont val="Verdana"/>
        <family val="2"/>
      </rPr>
      <t>(F) Emergency Projects Authorized by a Water Board General Order
RGP 8</t>
    </r>
    <r>
      <rPr>
        <sz val="10"/>
        <rFont val="Verdana"/>
        <family val="2"/>
      </rPr>
      <t xml:space="preserve"> Corps' Sacramento District
</t>
    </r>
    <r>
      <rPr>
        <b/>
        <sz val="10"/>
        <rFont val="Verdana"/>
        <family val="2"/>
      </rPr>
      <t>RGP 5</t>
    </r>
    <r>
      <rPr>
        <sz val="10"/>
        <rFont val="Verdana"/>
        <family val="2"/>
      </rPr>
      <t xml:space="preserve"> Corps' San Francisco District
</t>
    </r>
    <r>
      <rPr>
        <b/>
        <sz val="10"/>
        <rFont val="Verdana"/>
        <family val="2"/>
      </rPr>
      <t>RGP 63</t>
    </r>
    <r>
      <rPr>
        <sz val="10"/>
        <rFont val="Verdana"/>
        <family val="2"/>
      </rPr>
      <t xml:space="preserve"> Corps' Los Angeles District
</t>
    </r>
    <r>
      <rPr>
        <b/>
        <sz val="10"/>
        <rFont val="Verdana"/>
        <family val="2"/>
      </rPr>
      <t xml:space="preserve">(G) </t>
    </r>
    <r>
      <rPr>
        <b/>
        <u/>
        <sz val="10"/>
        <rFont val="Verdana"/>
        <family val="2"/>
      </rPr>
      <t>Amended Orders</t>
    </r>
    <r>
      <rPr>
        <b/>
        <sz val="10"/>
        <rFont val="Verdana"/>
        <family val="2"/>
      </rPr>
      <t xml:space="preserve"> (go to Step 4)
(H) Wildfire Mitigation by Electrical Corporations, Electric Utilities, and Electrical Cooperatives
</t>
    </r>
    <r>
      <rPr>
        <sz val="10"/>
        <rFont val="Verdana"/>
        <family val="2"/>
      </rPr>
      <t>Dredge or fill activities conducted by electrical corporations, electric utilities, and electrical cooperatives pursuant to a wildfire mitigation plan prepared in accordance with Public Utilities Code, section 8386(b) or section 8387(b)(1). This annual fee covers all dredge or fill activities conducted by the electrical corporations, electric utilities, and electrical cooperatives pursuant to a wildfire mitigation plan, and is in lieu of the project-specific dredge or fill fees in section 2200(a)(3)(A)-(G) for dredge or fill activities conducted pursuant to a wildfire mitigation plan. Annual fee is assessed as $43.00 per mile of overhead electrical lines identified as high risk or high threat in the wildfire mitigation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</si>
</sst>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0_);[Red]\(0\)"/>
    <numFmt numFmtId="166" formatCode="&quot;$&quot;#,##0"/>
  </numFmts>
  <fonts count="52">
    <font>
      <sz val="10"/>
      <name val="Arial"/>
      <family val="2"/>
    </font>
    <font>
      <sz val="10"/>
      <name val="Arial"/>
      <family val="2"/>
    </font>
    <font>
      <sz val="10"/>
      <name val="Arial"/>
      <family val="2"/>
    </font>
    <font>
      <sz val="10"/>
      <color indexed="8"/>
      <name val="Verdana"/>
      <family val="2"/>
    </font>
    <font>
      <sz val="9"/>
      <name val="Verdana"/>
      <family val="2"/>
    </font>
    <font>
      <b/>
      <i/>
      <sz val="10"/>
      <color indexed="9"/>
      <name val="Verdana"/>
      <family val="2"/>
    </font>
    <font>
      <sz val="8"/>
      <name val="Verdana"/>
      <family val="2"/>
    </font>
    <font>
      <sz val="10"/>
      <name val="Verdana"/>
      <family val="2"/>
    </font>
    <font>
      <b/>
      <sz val="9"/>
      <name val="Verdana"/>
      <family val="2"/>
    </font>
    <font>
      <i/>
      <sz val="7"/>
      <name val="Verdana"/>
      <family val="2"/>
    </font>
    <font>
      <b/>
      <sz val="10"/>
      <name val="Verdana"/>
      <family val="2"/>
    </font>
    <font>
      <u/>
      <sz val="10"/>
      <color indexed="8"/>
      <name val="Verdana"/>
      <family val="2"/>
    </font>
    <font>
      <u/>
      <sz val="10"/>
      <name val="Verdana"/>
      <family val="2"/>
    </font>
    <font>
      <i/>
      <u/>
      <sz val="7"/>
      <name val="Verdana"/>
      <family val="2"/>
    </font>
    <font>
      <b/>
      <sz val="8"/>
      <name val="Verdana"/>
      <family val="2"/>
    </font>
    <font>
      <sz val="12"/>
      <name val="Verdana"/>
      <family val="2"/>
    </font>
    <font>
      <b/>
      <sz val="10"/>
      <name val="Arial"/>
      <family val="2"/>
    </font>
    <font>
      <b/>
      <i/>
      <sz val="10"/>
      <name val="Verdana"/>
      <family val="2"/>
    </font>
    <font>
      <b/>
      <sz val="10"/>
      <color indexed="8"/>
      <name val="Verdana"/>
      <family val="2"/>
    </font>
    <font>
      <b/>
      <i/>
      <sz val="11"/>
      <color indexed="9"/>
      <name val="Verdana"/>
      <family val="2"/>
    </font>
    <font>
      <b/>
      <sz val="11"/>
      <name val="Verdana"/>
      <family val="2"/>
    </font>
    <font>
      <sz val="11"/>
      <name val="Verdana"/>
      <family val="2"/>
    </font>
    <font>
      <b/>
      <sz val="12"/>
      <name val="Verdana"/>
      <family val="2"/>
    </font>
    <font>
      <i/>
      <sz val="9"/>
      <name val="Verdana"/>
      <family val="2"/>
    </font>
    <font>
      <b/>
      <i/>
      <sz val="9"/>
      <color indexed="9"/>
      <name val="Verdana"/>
      <family val="2"/>
    </font>
    <font>
      <b/>
      <u/>
      <sz val="11"/>
      <name val="Verdana"/>
      <family val="2"/>
    </font>
    <font>
      <i/>
      <sz val="11"/>
      <name val="Verdana"/>
      <family val="2"/>
    </font>
    <font>
      <sz val="14"/>
      <name val="Verdana"/>
      <family val="2"/>
    </font>
    <font>
      <b/>
      <i/>
      <sz val="9"/>
      <name val="Verdana"/>
      <family val="2"/>
    </font>
    <font>
      <i/>
      <sz val="11"/>
      <color theme="2"/>
      <name val="Verdana"/>
      <family val="2"/>
    </font>
    <font>
      <i/>
      <sz val="8"/>
      <color theme="6" tint="-0.499984740745262"/>
      <name val="Verdana"/>
      <family val="2"/>
    </font>
    <font>
      <b/>
      <sz val="9"/>
      <color theme="0" tint="-0.499984740745262"/>
      <name val="Verdana"/>
      <family val="2"/>
    </font>
    <font>
      <sz val="10"/>
      <color rgb="FFFF0000"/>
      <name val="Verdana"/>
      <family val="2"/>
    </font>
    <font>
      <b/>
      <i/>
      <sz val="11"/>
      <name val="Verdana"/>
      <family val="2"/>
    </font>
    <font>
      <b/>
      <i/>
      <sz val="8"/>
      <name val="Verdana"/>
      <family val="2"/>
    </font>
    <font>
      <b/>
      <i/>
      <u/>
      <sz val="8"/>
      <name val="Verdana"/>
      <family val="2"/>
    </font>
    <font>
      <b/>
      <sz val="8"/>
      <color theme="7" tint="0.79998168889431442"/>
      <name val="Verdana"/>
      <family val="2"/>
    </font>
    <font>
      <i/>
      <sz val="8"/>
      <name val="Verdana"/>
      <family val="2"/>
    </font>
    <font>
      <b/>
      <i/>
      <sz val="9"/>
      <color rgb="FFFFFFFF"/>
      <name val="Verdana"/>
      <family val="2"/>
    </font>
    <font>
      <b/>
      <u/>
      <sz val="9"/>
      <name val="Verdana"/>
      <family val="2"/>
    </font>
    <font>
      <b/>
      <sz val="8"/>
      <color theme="8" tint="0.79998168889431442"/>
      <name val="Verdana"/>
      <family val="2"/>
    </font>
    <font>
      <b/>
      <u/>
      <sz val="10"/>
      <name val="Verdana"/>
      <family val="2"/>
    </font>
    <font>
      <sz val="9"/>
      <color indexed="8"/>
      <name val="Verdana"/>
      <family val="2"/>
    </font>
    <font>
      <b/>
      <i/>
      <sz val="10"/>
      <color rgb="FFFF0000"/>
      <name val="Verdana"/>
      <family val="2"/>
    </font>
    <font>
      <b/>
      <sz val="16"/>
      <name val="Arial"/>
      <family val="2"/>
    </font>
    <font>
      <b/>
      <i/>
      <sz val="11"/>
      <color theme="0"/>
      <name val="Verdana"/>
      <family val="2"/>
    </font>
    <font>
      <b/>
      <i/>
      <sz val="9"/>
      <color theme="0"/>
      <name val="Verdana"/>
      <family val="2"/>
    </font>
    <font>
      <b/>
      <sz val="10"/>
      <color theme="8" tint="0.79998168889431442"/>
      <name val="Verdana"/>
      <family val="2"/>
    </font>
    <font>
      <b/>
      <sz val="11"/>
      <color theme="8" tint="0.79998168889431442"/>
      <name val="Verdana"/>
      <family val="2"/>
    </font>
    <font>
      <sz val="10"/>
      <color theme="9" tint="0.59999389629810485"/>
      <name val="Verdana"/>
      <family val="2"/>
    </font>
    <font>
      <b/>
      <sz val="10"/>
      <color theme="9" tint="0.59999389629810485"/>
      <name val="Verdana"/>
      <family val="2"/>
    </font>
    <font>
      <b/>
      <sz val="12"/>
      <name val="Arial"/>
      <family val="2"/>
    </font>
  </fonts>
  <fills count="6">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59999389629810485"/>
        <bgColor indexed="64"/>
      </patternFill>
    </fill>
  </fills>
  <borders count="6">
    <border>
      <left/>
      <right/>
      <top/>
      <bottom/>
      <diagonal/>
    </border>
    <border>
      <left/>
      <right/>
      <top/>
      <bottom style="thin">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style="thin">
        <color theme="9" tint="-0.249977111117893"/>
      </left>
      <right/>
      <top/>
      <bottom/>
      <diagonal/>
    </border>
    <border>
      <left style="thin">
        <color theme="9" tint="-0.249977111117893"/>
      </left>
      <right/>
      <top style="thin">
        <color theme="9" tint="-0.249977111117893"/>
      </top>
      <bottom style="thin">
        <color theme="9" tint="-0.249977111117893"/>
      </bottom>
      <diagonal/>
    </border>
  </borders>
  <cellStyleXfs count="9">
    <xf numFmtId="40" fontId="0" fillId="0" borderId="0" applyFont="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1" fillId="0" borderId="0" applyProtection="0"/>
    <xf numFmtId="0" fontId="1" fillId="0" borderId="0" applyProtection="0"/>
    <xf numFmtId="0" fontId="6" fillId="0" borderId="0">
      <alignment horizontal="left" vertical="top" wrapText="1"/>
      <protection locked="0"/>
    </xf>
    <xf numFmtId="49" fontId="2" fillId="0" borderId="0" applyFont="0" applyFill="0" applyBorder="0" applyAlignment="0" applyProtection="0"/>
  </cellStyleXfs>
  <cellXfs count="92">
    <xf numFmtId="40" fontId="0" fillId="0" borderId="0" xfId="0"/>
    <xf numFmtId="40" fontId="3" fillId="2" borderId="0" xfId="0" applyFont="1" applyFill="1" applyProtection="1">
      <protection hidden="1"/>
    </xf>
    <xf numFmtId="40" fontId="16" fillId="2" borderId="0" xfId="0" applyFont="1" applyFill="1" applyBorder="1" applyAlignment="1" applyProtection="1">
      <alignment vertical="center" wrapText="1"/>
      <protection hidden="1"/>
    </xf>
    <xf numFmtId="40" fontId="3" fillId="2" borderId="0" xfId="0" applyFont="1" applyFill="1" applyProtection="1">
      <protection locked="0" hidden="1"/>
    </xf>
    <xf numFmtId="40" fontId="3" fillId="2" borderId="0" xfId="0" applyFont="1" applyFill="1" applyBorder="1" applyProtection="1">
      <protection hidden="1"/>
    </xf>
    <xf numFmtId="40" fontId="42" fillId="2" borderId="0" xfId="0" applyFont="1" applyFill="1" applyProtection="1">
      <protection hidden="1"/>
    </xf>
    <xf numFmtId="40" fontId="11" fillId="2" borderId="0" xfId="0" applyFont="1" applyFill="1" applyProtection="1">
      <protection hidden="1"/>
    </xf>
    <xf numFmtId="40" fontId="17" fillId="2" borderId="0" xfId="0" applyFont="1" applyFill="1" applyBorder="1" applyAlignment="1" applyProtection="1">
      <alignment horizontal="left"/>
      <protection hidden="1"/>
    </xf>
    <xf numFmtId="40" fontId="13" fillId="2" borderId="0" xfId="0" applyFont="1" applyFill="1" applyBorder="1" applyAlignment="1" applyProtection="1">
      <alignment horizontal="center"/>
      <protection hidden="1"/>
    </xf>
    <xf numFmtId="40" fontId="11" fillId="2" borderId="0" xfId="0" applyFont="1" applyFill="1" applyProtection="1">
      <protection locked="0" hidden="1"/>
    </xf>
    <xf numFmtId="40" fontId="3" fillId="2" borderId="0" xfId="0" applyFont="1" applyFill="1" applyBorder="1" applyAlignment="1" applyProtection="1">
      <alignment horizontal="center"/>
      <protection hidden="1"/>
    </xf>
    <xf numFmtId="40" fontId="3" fillId="2" borderId="0" xfId="0" applyFont="1" applyFill="1" applyAlignment="1" applyProtection="1">
      <alignment horizontal="center"/>
      <protection hidden="1"/>
    </xf>
    <xf numFmtId="40" fontId="3" fillId="2" borderId="0" xfId="0" applyFont="1" applyFill="1" applyAlignment="1" applyProtection="1">
      <alignment horizontal="center"/>
      <protection locked="0" hidden="1"/>
    </xf>
    <xf numFmtId="10" fontId="23" fillId="2" borderId="0" xfId="0" applyNumberFormat="1" applyFont="1" applyFill="1" applyBorder="1" applyAlignment="1" applyProtection="1">
      <alignment horizontal="center" vertical="top" wrapText="1"/>
      <protection hidden="1"/>
    </xf>
    <xf numFmtId="10" fontId="26" fillId="2" borderId="0" xfId="0" applyNumberFormat="1" applyFont="1" applyFill="1" applyBorder="1" applyAlignment="1" applyProtection="1">
      <alignment horizontal="center" vertical="top" wrapText="1"/>
      <protection hidden="1"/>
    </xf>
    <xf numFmtId="40" fontId="23" fillId="2" borderId="0" xfId="0" applyFont="1" applyFill="1" applyBorder="1" applyAlignment="1" applyProtection="1">
      <alignment horizontal="right" vertical="center" wrapText="1"/>
      <protection hidden="1"/>
    </xf>
    <xf numFmtId="40" fontId="17" fillId="2" borderId="0" xfId="0" applyFont="1" applyFill="1" applyBorder="1" applyAlignment="1" applyProtection="1">
      <protection hidden="1"/>
    </xf>
    <xf numFmtId="40" fontId="7" fillId="2" borderId="0" xfId="0" applyFont="1" applyFill="1" applyBorder="1" applyAlignment="1" applyProtection="1">
      <alignment horizontal="left" vertical="center" wrapText="1"/>
      <protection hidden="1"/>
    </xf>
    <xf numFmtId="40" fontId="7" fillId="2" borderId="0" xfId="0" applyFont="1" applyFill="1" applyBorder="1" applyProtection="1">
      <protection hidden="1"/>
    </xf>
    <xf numFmtId="40" fontId="9" fillId="2" borderId="0" xfId="0" applyFont="1" applyFill="1" applyBorder="1" applyAlignment="1" applyProtection="1">
      <alignment horizontal="left" indent="1"/>
      <protection hidden="1"/>
    </xf>
    <xf numFmtId="40" fontId="9" fillId="2" borderId="0" xfId="0" applyFont="1" applyFill="1" applyBorder="1" applyAlignment="1" applyProtection="1">
      <alignment horizontal="left" indent="1"/>
      <protection locked="0" hidden="1"/>
    </xf>
    <xf numFmtId="40" fontId="4" fillId="2" borderId="0" xfId="0" applyFont="1" applyFill="1" applyBorder="1" applyAlignment="1" applyProtection="1">
      <alignment horizontal="left" indent="1"/>
      <protection hidden="1"/>
    </xf>
    <xf numFmtId="40" fontId="18" fillId="2" borderId="0" xfId="0" applyFont="1" applyFill="1" applyBorder="1" applyAlignment="1" applyProtection="1">
      <alignment vertical="top" wrapText="1"/>
      <protection hidden="1"/>
    </xf>
    <xf numFmtId="40" fontId="20" fillId="2" borderId="0" xfId="0" applyFont="1" applyFill="1" applyBorder="1" applyAlignment="1" applyProtection="1">
      <alignment horizontal="center" wrapText="1"/>
      <protection hidden="1"/>
    </xf>
    <xf numFmtId="40" fontId="30" fillId="2" borderId="0" xfId="0" applyFont="1" applyFill="1" applyBorder="1" applyAlignment="1" applyProtection="1">
      <alignment vertical="center" wrapText="1"/>
      <protection hidden="1"/>
    </xf>
    <xf numFmtId="40" fontId="26" fillId="2" borderId="0" xfId="0" applyFont="1" applyFill="1" applyBorder="1" applyAlignment="1" applyProtection="1">
      <alignment horizontal="center" vertical="center" wrapText="1"/>
      <protection hidden="1"/>
    </xf>
    <xf numFmtId="40" fontId="29" fillId="2" borderId="0" xfId="0" applyFont="1" applyFill="1" applyBorder="1" applyAlignment="1" applyProtection="1">
      <alignment horizontal="center" vertical="center" wrapText="1"/>
      <protection locked="0" hidden="1"/>
    </xf>
    <xf numFmtId="40" fontId="11" fillId="2" borderId="0" xfId="0" applyFont="1" applyFill="1" applyBorder="1" applyProtection="1">
      <protection hidden="1"/>
    </xf>
    <xf numFmtId="40" fontId="3" fillId="2" borderId="0" xfId="0" applyFont="1" applyFill="1" applyBorder="1" applyProtection="1">
      <protection locked="0" hidden="1"/>
    </xf>
    <xf numFmtId="40" fontId="3" fillId="2" borderId="0" xfId="0" applyFont="1" applyFill="1" applyBorder="1" applyAlignment="1" applyProtection="1">
      <alignment horizontal="right"/>
      <protection hidden="1"/>
    </xf>
    <xf numFmtId="0" fontId="3" fillId="2" borderId="2" xfId="0" applyNumberFormat="1" applyFont="1" applyFill="1" applyBorder="1" applyAlignment="1" applyProtection="1">
      <alignment horizontal="right"/>
      <protection locked="0" hidden="1"/>
    </xf>
    <xf numFmtId="0" fontId="3" fillId="2" borderId="5" xfId="0" applyNumberFormat="1" applyFont="1" applyFill="1" applyBorder="1" applyAlignment="1" applyProtection="1">
      <alignment horizontal="right"/>
      <protection locked="0" hidden="1"/>
    </xf>
    <xf numFmtId="40" fontId="19" fillId="4" borderId="0" xfId="0" applyFont="1" applyFill="1" applyBorder="1" applyAlignment="1" applyProtection="1">
      <alignment vertical="center"/>
      <protection hidden="1"/>
    </xf>
    <xf numFmtId="40" fontId="5" fillId="4" borderId="0" xfId="0" applyFont="1" applyFill="1" applyBorder="1" applyAlignment="1" applyProtection="1">
      <alignment vertical="center"/>
      <protection hidden="1"/>
    </xf>
    <xf numFmtId="40" fontId="5" fillId="4" borderId="0" xfId="0" applyFont="1" applyFill="1" applyBorder="1" applyAlignment="1" applyProtection="1">
      <alignment vertical="center"/>
      <protection locked="0" hidden="1"/>
    </xf>
    <xf numFmtId="40" fontId="45" fillId="4" borderId="0" xfId="0" applyFont="1" applyFill="1" applyBorder="1" applyAlignment="1" applyProtection="1">
      <alignment vertical="center"/>
      <protection locked="0" hidden="1"/>
    </xf>
    <xf numFmtId="40" fontId="43" fillId="4" borderId="0" xfId="0" applyFont="1" applyFill="1" applyBorder="1" applyAlignment="1" applyProtection="1">
      <alignment vertical="center"/>
      <protection locked="0" hidden="1"/>
    </xf>
    <xf numFmtId="40" fontId="4" fillId="5" borderId="0" xfId="0" applyFont="1" applyFill="1" applyBorder="1" applyAlignment="1" applyProtection="1">
      <alignment horizontal="left" indent="1"/>
      <protection hidden="1"/>
    </xf>
    <xf numFmtId="40" fontId="37" fillId="5" borderId="3" xfId="0" applyFont="1" applyFill="1" applyBorder="1" applyAlignment="1" applyProtection="1">
      <alignment horizontal="center" vertical="center" wrapText="1"/>
      <protection hidden="1"/>
    </xf>
    <xf numFmtId="40" fontId="37" fillId="5" borderId="0" xfId="0" applyFont="1" applyFill="1" applyBorder="1" applyAlignment="1" applyProtection="1">
      <alignment horizontal="center" vertical="center" wrapText="1"/>
      <protection hidden="1"/>
    </xf>
    <xf numFmtId="2" fontId="20" fillId="5" borderId="4" xfId="1" applyNumberFormat="1" applyFont="1" applyFill="1" applyBorder="1" applyAlignment="1" applyProtection="1">
      <alignment horizontal="center" wrapText="1"/>
      <protection hidden="1"/>
    </xf>
    <xf numFmtId="40" fontId="7" fillId="5" borderId="0" xfId="0" applyFont="1" applyFill="1" applyBorder="1" applyProtection="1">
      <protection hidden="1"/>
    </xf>
    <xf numFmtId="166" fontId="31" fillId="5" borderId="0" xfId="1" applyNumberFormat="1" applyFont="1" applyFill="1" applyBorder="1" applyAlignment="1" applyProtection="1">
      <alignment horizontal="right" wrapText="1"/>
      <protection hidden="1"/>
    </xf>
    <xf numFmtId="1" fontId="20" fillId="5" borderId="4" xfId="1" applyNumberFormat="1" applyFont="1" applyFill="1" applyBorder="1" applyAlignment="1" applyProtection="1">
      <alignment horizontal="center" wrapText="1"/>
      <protection hidden="1"/>
    </xf>
    <xf numFmtId="40" fontId="10" fillId="5" borderId="1" xfId="0" applyFont="1" applyFill="1" applyBorder="1" applyAlignment="1" applyProtection="1">
      <alignment horizontal="left" indent="1"/>
      <protection hidden="1"/>
    </xf>
    <xf numFmtId="40" fontId="10" fillId="5" borderId="0" xfId="0" applyFont="1" applyFill="1" applyBorder="1" applyAlignment="1" applyProtection="1">
      <alignment horizontal="left" indent="1"/>
      <protection hidden="1"/>
    </xf>
    <xf numFmtId="166" fontId="20" fillId="5" borderId="0" xfId="1" applyNumberFormat="1" applyFont="1" applyFill="1" applyBorder="1" applyAlignment="1" applyProtection="1">
      <alignment horizontal="center" vertical="center" wrapText="1"/>
      <protection locked="0" hidden="1"/>
    </xf>
    <xf numFmtId="40" fontId="40" fillId="5" borderId="0" xfId="0" applyFont="1" applyFill="1" applyBorder="1" applyAlignment="1" applyProtection="1">
      <alignment horizontal="left" indent="1"/>
      <protection locked="0" hidden="1"/>
    </xf>
    <xf numFmtId="38" fontId="7" fillId="5" borderId="0" xfId="0" applyNumberFormat="1" applyFont="1" applyFill="1" applyBorder="1" applyProtection="1">
      <protection hidden="1"/>
    </xf>
    <xf numFmtId="40" fontId="7" fillId="5" borderId="0" xfId="0" applyFont="1" applyFill="1" applyBorder="1" applyAlignment="1" applyProtection="1">
      <protection hidden="1"/>
    </xf>
    <xf numFmtId="10" fontId="6" fillId="5" borderId="0" xfId="0" applyNumberFormat="1" applyFont="1" applyFill="1" applyBorder="1" applyAlignment="1" applyProtection="1">
      <alignment horizontal="right" wrapText="1"/>
      <protection hidden="1"/>
    </xf>
    <xf numFmtId="40" fontId="3" fillId="5" borderId="0" xfId="0" applyFont="1" applyFill="1" applyBorder="1" applyProtection="1">
      <protection hidden="1"/>
    </xf>
    <xf numFmtId="10" fontId="14" fillId="5" borderId="0" xfId="0" applyNumberFormat="1" applyFont="1" applyFill="1" applyBorder="1" applyAlignment="1" applyProtection="1">
      <protection hidden="1"/>
    </xf>
    <xf numFmtId="40" fontId="36" fillId="5" borderId="0" xfId="0" applyFont="1" applyFill="1" applyBorder="1" applyAlignment="1" applyProtection="1">
      <alignment horizontal="left" indent="1"/>
      <protection locked="0" hidden="1"/>
    </xf>
    <xf numFmtId="166" fontId="20" fillId="5" borderId="0" xfId="1" applyNumberFormat="1" applyFont="1" applyFill="1" applyBorder="1" applyAlignment="1" applyProtection="1">
      <alignment horizontal="center" vertical="center" wrapText="1"/>
      <protection hidden="1"/>
    </xf>
    <xf numFmtId="38" fontId="49" fillId="5" borderId="0" xfId="0" applyNumberFormat="1" applyFont="1" applyFill="1" applyBorder="1" applyProtection="1">
      <protection locked="0" hidden="1"/>
    </xf>
    <xf numFmtId="38" fontId="47" fillId="5" borderId="0" xfId="0" applyNumberFormat="1" applyFont="1" applyFill="1" applyBorder="1" applyAlignment="1" applyProtection="1">
      <alignment vertical="center" wrapText="1"/>
      <protection locked="0" hidden="1"/>
    </xf>
    <xf numFmtId="166" fontId="47" fillId="5" borderId="0" xfId="1" applyNumberFormat="1" applyFont="1" applyFill="1" applyBorder="1" applyAlignment="1" applyProtection="1">
      <alignment horizontal="left" vertical="center" wrapText="1"/>
      <protection locked="0" hidden="1"/>
    </xf>
    <xf numFmtId="166" fontId="48" fillId="5" borderId="0" xfId="1" applyNumberFormat="1" applyFont="1" applyFill="1" applyBorder="1" applyAlignment="1" applyProtection="1">
      <alignment horizontal="center" vertical="center" wrapText="1"/>
      <protection locked="0" hidden="1"/>
    </xf>
    <xf numFmtId="38" fontId="50" fillId="5" borderId="0" xfId="0" applyNumberFormat="1" applyFont="1" applyFill="1" applyBorder="1" applyAlignment="1" applyProtection="1">
      <alignment vertical="center" wrapText="1"/>
      <protection locked="0" hidden="1"/>
    </xf>
    <xf numFmtId="166" fontId="27" fillId="5" borderId="0" xfId="0" applyNumberFormat="1" applyFont="1" applyFill="1" applyBorder="1" applyAlignment="1" applyProtection="1">
      <alignment horizontal="right" vertical="center" wrapText="1"/>
      <protection hidden="1"/>
    </xf>
    <xf numFmtId="38" fontId="7" fillId="5" borderId="0" xfId="0" applyNumberFormat="1" applyFont="1" applyFill="1" applyBorder="1" applyAlignment="1" applyProtection="1">
      <alignment horizontal="right" vertical="center" wrapText="1"/>
      <protection hidden="1"/>
    </xf>
    <xf numFmtId="38" fontId="10" fillId="5" borderId="0" xfId="0" applyNumberFormat="1" applyFont="1" applyFill="1" applyBorder="1" applyAlignment="1" applyProtection="1">
      <alignment horizontal="right"/>
      <protection hidden="1"/>
    </xf>
    <xf numFmtId="10" fontId="10" fillId="5" borderId="0" xfId="0" applyNumberFormat="1" applyFont="1" applyFill="1" applyBorder="1" applyAlignment="1" applyProtection="1">
      <alignment horizontal="right" vertical="top" wrapText="1"/>
      <protection hidden="1"/>
    </xf>
    <xf numFmtId="40" fontId="5" fillId="4" borderId="0" xfId="0" applyFont="1" applyFill="1" applyBorder="1" applyAlignment="1" applyProtection="1">
      <alignment horizontal="center" vertical="center"/>
      <protection locked="0" hidden="1"/>
    </xf>
    <xf numFmtId="166" fontId="27" fillId="5" borderId="0" xfId="0" applyNumberFormat="1" applyFont="1" applyFill="1" applyBorder="1" applyAlignment="1" applyProtection="1">
      <alignment horizontal="right" vertical="center"/>
      <protection hidden="1"/>
    </xf>
    <xf numFmtId="166" fontId="27" fillId="5" borderId="0" xfId="0" applyNumberFormat="1" applyFont="1" applyFill="1" applyBorder="1" applyAlignment="1" applyProtection="1">
      <alignment horizontal="right" vertical="center" wrapText="1"/>
      <protection hidden="1"/>
    </xf>
    <xf numFmtId="40" fontId="7" fillId="5" borderId="0" xfId="0" applyFont="1" applyFill="1" applyBorder="1" applyAlignment="1" applyProtection="1">
      <alignment horizontal="right" vertical="top" wrapText="1"/>
      <protection hidden="1"/>
    </xf>
    <xf numFmtId="40" fontId="10" fillId="5" borderId="0" xfId="0" applyFont="1" applyFill="1" applyBorder="1" applyAlignment="1" applyProtection="1">
      <alignment horizontal="right" vertical="top" wrapText="1"/>
      <protection hidden="1"/>
    </xf>
    <xf numFmtId="166" fontId="20" fillId="5" borderId="0" xfId="1" applyNumberFormat="1" applyFont="1" applyFill="1" applyBorder="1" applyAlignment="1" applyProtection="1">
      <alignment horizontal="center" vertical="center" wrapText="1"/>
      <protection hidden="1"/>
    </xf>
    <xf numFmtId="10" fontId="7" fillId="5" borderId="0" xfId="0" applyNumberFormat="1" applyFont="1" applyFill="1" applyBorder="1" applyAlignment="1" applyProtection="1">
      <alignment horizontal="right" vertical="top" wrapText="1"/>
      <protection hidden="1"/>
    </xf>
    <xf numFmtId="166" fontId="23" fillId="5" borderId="0" xfId="1" applyNumberFormat="1" applyFont="1" applyFill="1" applyBorder="1" applyAlignment="1" applyProtection="1">
      <alignment horizontal="left" vertical="center" wrapText="1"/>
      <protection locked="0" hidden="1"/>
    </xf>
    <xf numFmtId="166" fontId="20" fillId="5" borderId="0" xfId="1" applyNumberFormat="1" applyFont="1" applyFill="1" applyBorder="1" applyAlignment="1" applyProtection="1">
      <alignment horizontal="center" vertical="center" wrapText="1"/>
      <protection locked="0" hidden="1"/>
    </xf>
    <xf numFmtId="40" fontId="5" fillId="4" borderId="0" xfId="0" applyFont="1" applyFill="1" applyBorder="1" applyAlignment="1" applyProtection="1">
      <alignment horizontal="right" vertical="center"/>
      <protection hidden="1"/>
    </xf>
    <xf numFmtId="40" fontId="20" fillId="2" borderId="0" xfId="0" applyFont="1" applyFill="1" applyBorder="1" applyAlignment="1" applyProtection="1">
      <alignment horizontal="center" vertical="top" wrapText="1"/>
      <protection hidden="1"/>
    </xf>
    <xf numFmtId="40" fontId="28" fillId="2" borderId="0" xfId="0" applyFont="1" applyFill="1" applyBorder="1" applyAlignment="1" applyProtection="1">
      <alignment horizontal="right" vertical="center" wrapText="1"/>
      <protection locked="0" hidden="1"/>
    </xf>
    <xf numFmtId="10" fontId="10" fillId="5" borderId="0" xfId="0" applyNumberFormat="1" applyFont="1" applyFill="1" applyBorder="1" applyAlignment="1" applyProtection="1">
      <alignment horizontal="center" vertical="center" wrapText="1"/>
      <protection hidden="1"/>
    </xf>
    <xf numFmtId="38" fontId="10" fillId="5" borderId="0" xfId="0" applyNumberFormat="1" applyFont="1" applyFill="1" applyBorder="1" applyAlignment="1" applyProtection="1">
      <alignment horizontal="right" vertical="center" wrapText="1"/>
      <protection hidden="1"/>
    </xf>
    <xf numFmtId="40" fontId="44" fillId="4" borderId="0" xfId="0" applyFont="1" applyFill="1" applyBorder="1" applyAlignment="1" applyProtection="1">
      <alignment horizontal="center" vertical="center" wrapText="1"/>
      <protection hidden="1"/>
    </xf>
    <xf numFmtId="40" fontId="20" fillId="2" borderId="0" xfId="0" applyFont="1" applyFill="1" applyBorder="1" applyAlignment="1" applyProtection="1">
      <alignment horizontal="center" wrapText="1"/>
      <protection hidden="1"/>
    </xf>
    <xf numFmtId="40" fontId="26" fillId="4" borderId="0" xfId="0" applyFont="1" applyFill="1" applyBorder="1" applyAlignment="1" applyProtection="1">
      <alignment horizontal="center" vertical="center" wrapText="1"/>
      <protection hidden="1"/>
    </xf>
    <xf numFmtId="40" fontId="4" fillId="2" borderId="0" xfId="0" applyFont="1" applyFill="1" applyBorder="1" applyAlignment="1" applyProtection="1">
      <alignment horizontal="left" vertical="top" wrapText="1"/>
      <protection hidden="1"/>
    </xf>
    <xf numFmtId="40" fontId="34" fillId="2" borderId="0" xfId="0" applyFont="1" applyFill="1" applyBorder="1" applyAlignment="1" applyProtection="1">
      <alignment horizontal="left" vertical="top" wrapText="1"/>
      <protection hidden="1"/>
    </xf>
    <xf numFmtId="40" fontId="33" fillId="3" borderId="0" xfId="0" applyFont="1" applyFill="1" applyBorder="1" applyAlignment="1" applyProtection="1">
      <alignment horizontal="center" vertical="top" wrapText="1"/>
      <protection hidden="1"/>
    </xf>
    <xf numFmtId="40" fontId="7" fillId="2" borderId="0" xfId="0" applyFont="1" applyFill="1" applyBorder="1" applyAlignment="1" applyProtection="1">
      <alignment horizontal="center" wrapText="1"/>
      <protection hidden="1"/>
    </xf>
    <xf numFmtId="40" fontId="32" fillId="2" borderId="0" xfId="0" applyFont="1" applyFill="1" applyBorder="1" applyAlignment="1" applyProtection="1">
      <alignment horizontal="center" wrapText="1"/>
      <protection hidden="1"/>
    </xf>
    <xf numFmtId="40" fontId="7" fillId="5" borderId="0" xfId="0" applyFont="1" applyFill="1" applyBorder="1" applyAlignment="1" applyProtection="1">
      <alignment horizontal="left" vertical="top" wrapText="1"/>
      <protection hidden="1"/>
    </xf>
    <xf numFmtId="38" fontId="7" fillId="5" borderId="0" xfId="0" applyNumberFormat="1" applyFont="1" applyFill="1" applyBorder="1" applyAlignment="1" applyProtection="1">
      <alignment horizontal="center" vertical="center"/>
      <protection locked="0" hidden="1"/>
    </xf>
    <xf numFmtId="38" fontId="10" fillId="5" borderId="0" xfId="0" applyNumberFormat="1" applyFont="1" applyFill="1" applyBorder="1" applyAlignment="1" applyProtection="1">
      <alignment horizontal="right" vertical="center" wrapText="1"/>
      <protection locked="0" hidden="1"/>
    </xf>
    <xf numFmtId="40" fontId="10" fillId="5" borderId="0" xfId="0" applyFont="1" applyFill="1" applyBorder="1" applyAlignment="1" applyProtection="1">
      <alignment horizontal="left" vertical="top" wrapText="1"/>
      <protection hidden="1"/>
    </xf>
    <xf numFmtId="40" fontId="0" fillId="5" borderId="0" xfId="0" applyFont="1" applyFill="1" applyBorder="1" applyAlignment="1" applyProtection="1">
      <alignment horizontal="left" vertical="top" wrapText="1"/>
      <protection hidden="1"/>
    </xf>
    <xf numFmtId="40" fontId="22" fillId="5" borderId="0" xfId="0" applyFont="1" applyFill="1" applyBorder="1" applyAlignment="1" applyProtection="1">
      <alignment horizontal="left" vertical="top" wrapText="1"/>
      <protection hidden="1"/>
    </xf>
  </cellXfs>
  <cellStyles count="9">
    <cellStyle name="Currency" xfId="1" builtinId="4"/>
    <cellStyle name="Currency 2" xfId="2" xr:uid="{00000000-0005-0000-0000-000001000000}"/>
    <cellStyle name="Date" xfId="3" xr:uid="{00000000-0005-0000-0000-000002000000}"/>
    <cellStyle name="Fixed" xfId="4" xr:uid="{00000000-0005-0000-0000-000003000000}"/>
    <cellStyle name="Normal" xfId="0" builtinId="0"/>
    <cellStyle name="Normal 2" xfId="5" xr:uid="{00000000-0005-0000-0000-000005000000}"/>
    <cellStyle name="Normal 3" xfId="6" xr:uid="{00000000-0005-0000-0000-000006000000}"/>
    <cellStyle name="Style 1" xfId="7" xr:uid="{00000000-0005-0000-0000-000007000000}"/>
    <cellStyle name="Text" xfId="8"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2ECF4"/>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45507F"/>
      <rgbColor rgb="00CC99FF"/>
      <rgbColor rgb="00EAEAEA"/>
      <rgbColor rgb="003366FF"/>
      <rgbColor rgb="0033CCCC"/>
      <rgbColor rgb="00339933"/>
      <rgbColor rgb="00C1E2E7"/>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waterboards.ca.gov/water_issues/programs/cwa401/docs/staffdirectory.pdf" TargetMode="External"/><Relationship Id="rId2" Type="http://schemas.openxmlformats.org/officeDocument/2006/relationships/hyperlink" Target="https://www.waterboards.ca.gov/resources/fees/docs/fy1718_fee_schedule.pdf" TargetMode="External"/><Relationship Id="rId1" Type="http://schemas.openxmlformats.org/officeDocument/2006/relationships/hyperlink" Target="http://www.waterboards.ca.gov/water_issues/programs/cwa401/docs/staffdirectory.pdf" TargetMode="External"/><Relationship Id="rId4" Type="http://schemas.openxmlformats.org/officeDocument/2006/relationships/hyperlink" Target="https://www.waterboards.ca.gov/resources/fees/water_quality/docs/fy2021_fee_schedule.pdf"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0</xdr:colOff>
      <xdr:row>73</xdr:row>
      <xdr:rowOff>28575</xdr:rowOff>
    </xdr:from>
    <xdr:to>
      <xdr:col>10</xdr:col>
      <xdr:colOff>323850</xdr:colOff>
      <xdr:row>73</xdr:row>
      <xdr:rowOff>200025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10877550" y="16144875"/>
          <a:ext cx="40957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0</xdr:colOff>
      <xdr:row>73</xdr:row>
      <xdr:rowOff>190500</xdr:rowOff>
    </xdr:from>
    <xdr:to>
      <xdr:col>1</xdr:col>
      <xdr:colOff>409575</xdr:colOff>
      <xdr:row>73</xdr:row>
      <xdr:rowOff>361950</xdr:rowOff>
    </xdr:to>
    <xdr:sp macro="" textlink="">
      <xdr:nvSpPr>
        <xdr:cNvPr id="15" name="TextBox 14">
          <a:hlinkClick xmlns:r="http://schemas.openxmlformats.org/officeDocument/2006/relationships" r:id="rId1"/>
          <a:extLst>
            <a:ext uri="{FF2B5EF4-FFF2-40B4-BE49-F238E27FC236}">
              <a16:creationId xmlns:a16="http://schemas.microsoft.com/office/drawing/2014/main" id="{00000000-0008-0000-0000-00000F000000}"/>
            </a:ext>
          </a:extLst>
        </xdr:cNvPr>
        <xdr:cNvSpPr txBox="1"/>
      </xdr:nvSpPr>
      <xdr:spPr>
        <a:xfrm>
          <a:off x="685800" y="16306800"/>
          <a:ext cx="40957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1</xdr:col>
      <xdr:colOff>752475</xdr:colOff>
      <xdr:row>5</xdr:row>
      <xdr:rowOff>438150</xdr:rowOff>
    </xdr:from>
    <xdr:to>
      <xdr:col>4</xdr:col>
      <xdr:colOff>219075</xdr:colOff>
      <xdr:row>5</xdr:row>
      <xdr:rowOff>561975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1228725" y="1352550"/>
          <a:ext cx="65722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619125</xdr:colOff>
      <xdr:row>73</xdr:row>
      <xdr:rowOff>1200150</xdr:rowOff>
    </xdr:from>
    <xdr:to>
      <xdr:col>5</xdr:col>
      <xdr:colOff>247650</xdr:colOff>
      <xdr:row>73</xdr:row>
      <xdr:rowOff>1314450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2286000" y="17754600"/>
          <a:ext cx="80010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10</xdr:col>
      <xdr:colOff>1076325</xdr:colOff>
      <xdr:row>5</xdr:row>
      <xdr:rowOff>295275</xdr:rowOff>
    </xdr:from>
    <xdr:to>
      <xdr:col>10</xdr:col>
      <xdr:colOff>1724025</xdr:colOff>
      <xdr:row>5</xdr:row>
      <xdr:rowOff>428625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11944350" y="1209675"/>
          <a:ext cx="64770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713317</xdr:colOff>
      <xdr:row>73</xdr:row>
      <xdr:rowOff>1150408</xdr:rowOff>
    </xdr:from>
    <xdr:to>
      <xdr:col>2</xdr:col>
      <xdr:colOff>30692</xdr:colOff>
      <xdr:row>73</xdr:row>
      <xdr:rowOff>1302808</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1263650" y="21121158"/>
          <a:ext cx="71437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1828800</xdr:colOff>
      <xdr:row>73</xdr:row>
      <xdr:rowOff>971550</xdr:rowOff>
    </xdr:from>
    <xdr:to>
      <xdr:col>10</xdr:col>
      <xdr:colOff>685800</xdr:colOff>
      <xdr:row>73</xdr:row>
      <xdr:rowOff>1219200</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11239500" y="20964525"/>
          <a:ext cx="838200"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n>
              <a:noFill/>
            </a:ln>
            <a:noFill/>
          </a:endParaRPr>
        </a:p>
      </xdr:txBody>
    </xdr:sp>
    <xdr:clientData/>
  </xdr:twoCellAnchor>
  <xdr:twoCellAnchor>
    <xdr:from>
      <xdr:col>9</xdr:col>
      <xdr:colOff>549274</xdr:colOff>
      <xdr:row>5</xdr:row>
      <xdr:rowOff>266702</xdr:rowOff>
    </xdr:from>
    <xdr:to>
      <xdr:col>9</xdr:col>
      <xdr:colOff>1383236</xdr:colOff>
      <xdr:row>5</xdr:row>
      <xdr:rowOff>478368</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9957857" y="1155702"/>
          <a:ext cx="833962" cy="211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bg2"/>
              </a:solidFill>
              <a:latin typeface="Vrinda" panose="020B0502040204020203" pitchFamily="34" charset="0"/>
              <a:cs typeface="Vrinda" panose="020B0502040204020203" pitchFamily="34" charset="0"/>
            </a:rPr>
            <a:t>.</a:t>
          </a:r>
          <a:endParaRPr lang="en-US" sz="1100" b="1">
            <a:solidFill>
              <a:schemeClr val="bg2"/>
            </a:solidFill>
            <a:latin typeface="Vrinda" panose="020B0502040204020203" pitchFamily="34" charset="0"/>
            <a:cs typeface="Vrinda" panose="020B0502040204020203"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165100</xdr:colOff>
          <xdr:row>24</xdr:row>
          <xdr:rowOff>76200</xdr:rowOff>
        </xdr:from>
        <xdr:to>
          <xdr:col>7</xdr:col>
          <xdr:colOff>520700</xdr:colOff>
          <xdr:row>26</xdr:row>
          <xdr:rowOff>63500</xdr:rowOff>
        </xdr:to>
        <xdr:sp macro="" textlink="">
          <xdr:nvSpPr>
            <xdr:cNvPr id="1074" name="CheckBox1"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29</xdr:row>
          <xdr:rowOff>139700</xdr:rowOff>
        </xdr:from>
        <xdr:to>
          <xdr:col>7</xdr:col>
          <xdr:colOff>520700</xdr:colOff>
          <xdr:row>31</xdr:row>
          <xdr:rowOff>50800</xdr:rowOff>
        </xdr:to>
        <xdr:sp macro="" textlink="">
          <xdr:nvSpPr>
            <xdr:cNvPr id="1075" name="CheckBox3"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34</xdr:row>
          <xdr:rowOff>63500</xdr:rowOff>
        </xdr:from>
        <xdr:to>
          <xdr:col>7</xdr:col>
          <xdr:colOff>520700</xdr:colOff>
          <xdr:row>35</xdr:row>
          <xdr:rowOff>177800</xdr:rowOff>
        </xdr:to>
        <xdr:sp macro="" textlink="">
          <xdr:nvSpPr>
            <xdr:cNvPr id="1076" name="CheckBox4"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39</xdr:row>
          <xdr:rowOff>165100</xdr:rowOff>
        </xdr:from>
        <xdr:to>
          <xdr:col>7</xdr:col>
          <xdr:colOff>520700</xdr:colOff>
          <xdr:row>41</xdr:row>
          <xdr:rowOff>76200</xdr:rowOff>
        </xdr:to>
        <xdr:sp macro="" textlink="">
          <xdr:nvSpPr>
            <xdr:cNvPr id="1077" name="CheckBox5"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44</xdr:row>
          <xdr:rowOff>177800</xdr:rowOff>
        </xdr:from>
        <xdr:to>
          <xdr:col>7</xdr:col>
          <xdr:colOff>520700</xdr:colOff>
          <xdr:row>44</xdr:row>
          <xdr:rowOff>482600</xdr:rowOff>
        </xdr:to>
        <xdr:sp macro="" textlink="">
          <xdr:nvSpPr>
            <xdr:cNvPr id="1079" name="CheckBox7"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45</xdr:row>
          <xdr:rowOff>190500</xdr:rowOff>
        </xdr:from>
        <xdr:to>
          <xdr:col>7</xdr:col>
          <xdr:colOff>520700</xdr:colOff>
          <xdr:row>45</xdr:row>
          <xdr:rowOff>508000</xdr:rowOff>
        </xdr:to>
        <xdr:sp macro="" textlink="">
          <xdr:nvSpPr>
            <xdr:cNvPr id="1080" name="CheckBox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46</xdr:row>
          <xdr:rowOff>177800</xdr:rowOff>
        </xdr:from>
        <xdr:to>
          <xdr:col>7</xdr:col>
          <xdr:colOff>520700</xdr:colOff>
          <xdr:row>46</xdr:row>
          <xdr:rowOff>495300</xdr:rowOff>
        </xdr:to>
        <xdr:sp macro="" textlink="">
          <xdr:nvSpPr>
            <xdr:cNvPr id="1081" name="CheckBox10"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47</xdr:row>
          <xdr:rowOff>114300</xdr:rowOff>
        </xdr:from>
        <xdr:to>
          <xdr:col>7</xdr:col>
          <xdr:colOff>520700</xdr:colOff>
          <xdr:row>47</xdr:row>
          <xdr:rowOff>431800</xdr:rowOff>
        </xdr:to>
        <xdr:sp macro="" textlink="">
          <xdr:nvSpPr>
            <xdr:cNvPr id="1082" name="CheckBox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50</xdr:row>
          <xdr:rowOff>165100</xdr:rowOff>
        </xdr:from>
        <xdr:to>
          <xdr:col>7</xdr:col>
          <xdr:colOff>520700</xdr:colOff>
          <xdr:row>52</xdr:row>
          <xdr:rowOff>139700</xdr:rowOff>
        </xdr:to>
        <xdr:sp macro="" textlink="">
          <xdr:nvSpPr>
            <xdr:cNvPr id="1083" name="CheckBox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9</xdr:row>
          <xdr:rowOff>0</xdr:rowOff>
        </xdr:from>
        <xdr:to>
          <xdr:col>5</xdr:col>
          <xdr:colOff>520700</xdr:colOff>
          <xdr:row>9</xdr:row>
          <xdr:rowOff>317500</xdr:rowOff>
        </xdr:to>
        <xdr:sp macro="" textlink="">
          <xdr:nvSpPr>
            <xdr:cNvPr id="1084" name="CheckBox2"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pageSetUpPr autoPageBreaks="0"/>
  </sheetPr>
  <dimension ref="A1:Q291"/>
  <sheetViews>
    <sheetView showGridLines="0" tabSelected="1" zoomScale="90" zoomScaleNormal="90" zoomScaleSheetLayoutView="70" workbookViewId="0">
      <selection activeCell="G14" sqref="G14"/>
    </sheetView>
  </sheetViews>
  <sheetFormatPr baseColWidth="10" defaultColWidth="9.1640625" defaultRowHeight="13"/>
  <cols>
    <col min="1" max="1" width="8.33203125" style="3" customWidth="1"/>
    <col min="2" max="2" width="21" style="3" customWidth="1"/>
    <col min="3" max="3" width="1.5" style="3" customWidth="1"/>
    <col min="4" max="4" width="2.5" style="3" customWidth="1"/>
    <col min="5" max="5" width="17.5" style="3" customWidth="1"/>
    <col min="6" max="6" width="13.5" style="3" customWidth="1"/>
    <col min="7" max="7" width="20" style="3" customWidth="1"/>
    <col min="8" max="8" width="27.1640625" style="3" customWidth="1"/>
    <col min="9" max="11" width="29.6640625" style="3" customWidth="1"/>
    <col min="12" max="17" width="9.1640625" style="1"/>
    <col min="18" max="16384" width="9.1640625" style="3"/>
  </cols>
  <sheetData>
    <row r="1" spans="1:17" ht="12.75" customHeight="1">
      <c r="A1" s="4"/>
      <c r="B1" s="2"/>
      <c r="C1" s="2"/>
      <c r="D1" s="2"/>
      <c r="E1" s="2"/>
      <c r="F1" s="2"/>
      <c r="G1" s="2"/>
      <c r="H1" s="2"/>
      <c r="I1" s="2"/>
      <c r="J1" s="2"/>
      <c r="K1" s="4"/>
    </row>
    <row r="2" spans="1:17" ht="12.75" customHeight="1">
      <c r="A2" s="4"/>
      <c r="B2" s="78" t="s">
        <v>52</v>
      </c>
      <c r="C2" s="78"/>
      <c r="D2" s="78"/>
      <c r="E2" s="78"/>
      <c r="F2" s="78"/>
      <c r="G2" s="78"/>
      <c r="H2" s="78"/>
      <c r="I2" s="78"/>
      <c r="J2" s="78"/>
      <c r="K2" s="78"/>
    </row>
    <row r="3" spans="1:17" ht="12.75" customHeight="1">
      <c r="A3" s="4"/>
      <c r="B3" s="78"/>
      <c r="C3" s="78"/>
      <c r="D3" s="78"/>
      <c r="E3" s="78"/>
      <c r="F3" s="78"/>
      <c r="G3" s="78"/>
      <c r="H3" s="78"/>
      <c r="I3" s="78"/>
      <c r="J3" s="78"/>
      <c r="K3" s="78"/>
      <c r="L3" s="4"/>
    </row>
    <row r="4" spans="1:17" ht="12.75" customHeight="1">
      <c r="A4" s="4"/>
      <c r="B4" s="4"/>
      <c r="C4" s="2"/>
      <c r="D4" s="2"/>
      <c r="E4" s="2"/>
      <c r="F4" s="2"/>
      <c r="G4" s="2"/>
      <c r="H4" s="2"/>
      <c r="I4" s="2"/>
      <c r="J4" s="2"/>
      <c r="K4" s="2"/>
    </row>
    <row r="5" spans="1:17" ht="20.25" customHeight="1">
      <c r="A5" s="4"/>
      <c r="B5" s="83" t="s">
        <v>25</v>
      </c>
      <c r="C5" s="83"/>
      <c r="D5" s="83"/>
      <c r="E5" s="83"/>
      <c r="F5" s="83"/>
      <c r="G5" s="83"/>
      <c r="H5" s="83"/>
      <c r="I5" s="83"/>
      <c r="J5" s="83"/>
      <c r="K5" s="83"/>
    </row>
    <row r="6" spans="1:17" ht="50.25" customHeight="1">
      <c r="A6" s="4"/>
      <c r="B6" s="81" t="s">
        <v>45</v>
      </c>
      <c r="C6" s="81"/>
      <c r="D6" s="81"/>
      <c r="E6" s="81"/>
      <c r="F6" s="81"/>
      <c r="G6" s="81"/>
      <c r="H6" s="81"/>
      <c r="I6" s="81"/>
      <c r="J6" s="81"/>
      <c r="K6" s="81"/>
      <c r="L6" s="5"/>
    </row>
    <row r="7" spans="1:17" ht="15.75" customHeight="1">
      <c r="A7" s="4"/>
      <c r="B7" s="81" t="s">
        <v>38</v>
      </c>
      <c r="C7" s="81"/>
      <c r="D7" s="81"/>
      <c r="E7" s="81"/>
      <c r="F7" s="81"/>
      <c r="G7" s="81"/>
      <c r="H7" s="81"/>
      <c r="I7" s="81"/>
      <c r="J7" s="81"/>
      <c r="K7" s="81"/>
    </row>
    <row r="8" spans="1:17" ht="26.25" customHeight="1">
      <c r="A8" s="4"/>
      <c r="B8" s="80" t="s">
        <v>33</v>
      </c>
      <c r="C8" s="80"/>
      <c r="D8" s="80"/>
      <c r="E8" s="80"/>
      <c r="F8" s="80"/>
      <c r="G8" s="80"/>
      <c r="H8" s="80"/>
      <c r="I8" s="80"/>
      <c r="J8" s="80"/>
      <c r="K8" s="80"/>
      <c r="L8" s="4"/>
    </row>
    <row r="9" spans="1:17" ht="50.25" customHeight="1">
      <c r="A9" s="24"/>
      <c r="B9" s="82" t="s">
        <v>39</v>
      </c>
      <c r="C9" s="82"/>
      <c r="D9" s="82"/>
      <c r="E9" s="82"/>
      <c r="F9" s="25"/>
      <c r="G9" s="26" t="b">
        <v>0</v>
      </c>
      <c r="H9" s="25"/>
      <c r="I9" s="25"/>
      <c r="J9" s="25"/>
      <c r="K9" s="25"/>
    </row>
    <row r="10" spans="1:17" ht="26.25" customHeight="1">
      <c r="A10" s="4"/>
      <c r="B10" s="82"/>
      <c r="C10" s="82"/>
      <c r="D10" s="82"/>
      <c r="E10" s="82"/>
      <c r="F10" s="84"/>
      <c r="G10" s="74" t="s">
        <v>28</v>
      </c>
      <c r="H10" s="74" t="s">
        <v>29</v>
      </c>
      <c r="I10" s="74" t="s">
        <v>16</v>
      </c>
      <c r="J10" s="74" t="s">
        <v>36</v>
      </c>
      <c r="K10" s="74" t="s">
        <v>10</v>
      </c>
    </row>
    <row r="11" spans="1:17" s="9" customFormat="1" ht="23.25" customHeight="1">
      <c r="A11" s="27"/>
      <c r="B11" s="7"/>
      <c r="C11" s="8"/>
      <c r="D11" s="8"/>
      <c r="E11" s="8"/>
      <c r="F11" s="84"/>
      <c r="G11" s="74"/>
      <c r="H11" s="74"/>
      <c r="I11" s="74"/>
      <c r="J11" s="74"/>
      <c r="K11" s="74"/>
      <c r="L11" s="6"/>
      <c r="M11" s="6"/>
      <c r="N11" s="6"/>
      <c r="O11" s="6"/>
      <c r="P11" s="6"/>
      <c r="Q11" s="6"/>
    </row>
    <row r="12" spans="1:17" s="12" customFormat="1" ht="16.5" customHeight="1">
      <c r="A12" s="10"/>
      <c r="B12" s="32" t="s">
        <v>43</v>
      </c>
      <c r="C12" s="33"/>
      <c r="D12" s="33"/>
      <c r="E12" s="33"/>
      <c r="F12" s="33"/>
      <c r="G12" s="33"/>
      <c r="H12" s="33"/>
      <c r="I12" s="33"/>
      <c r="J12" s="33"/>
      <c r="K12" s="33"/>
      <c r="L12" s="10"/>
      <c r="M12" s="11"/>
      <c r="N12" s="11"/>
      <c r="O12" s="11"/>
      <c r="P12" s="11"/>
      <c r="Q12" s="11"/>
    </row>
    <row r="13" spans="1:17" ht="15.75" customHeight="1">
      <c r="A13" s="4"/>
      <c r="B13" s="76" t="s">
        <v>46</v>
      </c>
      <c r="C13" s="76"/>
      <c r="D13" s="76"/>
      <c r="E13" s="76"/>
      <c r="F13" s="41"/>
      <c r="G13" s="41"/>
      <c r="H13" s="42"/>
      <c r="I13" s="69">
        <f>IF(AND(G9=TRUE,OR(G14="",G19="")),"Enter Category A and B discharge quantities or uncheck 'Combination Project' box",IF(OR(H45=TRUE,H46=TRUE),0,IF(OR(H47=TRUE,H48=TRUE,AND(G14="",G19="")),0,IF(AND(G9=TRUE,G14&lt;&gt;"",G19&lt;&gt;""),2066,IF(AND(G9&lt;&gt;TRUE,G19&lt;&gt;"",G14&lt;&gt;""),"Delete dredge volume or check 'Combination Project' box",IF(G14="",0,2066))))))</f>
        <v>0</v>
      </c>
      <c r="J13" s="69">
        <f>IF(AND(G9=TRUE,OR(G14="",G19="")),"Enter Category A and B discharge quantities or uncheck 'Combination Project' box",IF(AND(G19&lt;&gt;"",G14&lt;&gt;"",G9&lt;&gt;TRUE),0,IF(OR(H45=TRUE,H46=TRUE),0,IF(AND(OR(H47=TRUE,H48=TRUE),(AND(G14="",G19=""))),"Enter Discharge Size",IF(AND(OR(H47=TRUE,H48=TRUE),(G19&lt;&gt;"")),0,IF(AND(OR(H47=TRUE,H48=TRUE),(H14*18414&lt;2066),(G14&lt;&gt;"")),2066,IF(AND(OR(H47=TRUE,H48=TRUE),(G14&lt;&gt;""),(H14*18414&gt;179245)),179245,IF(AND(OR(H47=TRUE,H48=TRUE),(H14*18414&gt;2066)),H14*18414,IF(AND(H47&lt;&gt;TRUE,H48&lt;&gt;TRUE),IF(H14*18414&lt;2066,0,IF(H14*18414&gt;2066,IF(H14*18414&gt;179245,177179,H14*18414-2066))))))))))))</f>
        <v>0</v>
      </c>
      <c r="K13" s="69">
        <f>IF(G9=TRUE,"-",IF(AND(G19&lt;&gt;"",G14&lt;&gt;"",G9&lt;&gt;TRUE),"Delete dredge volume or check 'Combination Project' box",IF(OR(H45=TRUE,H46=TRUE),0,IF(G14="",0,IF(SUM(J13,I13)&gt;=179245,0,IF(179245-SUM(J13,2066),IF(179245-SUM(J13,2066)&lt;1736,179245-SUM(J13,2066),1736)))))))</f>
        <v>0</v>
      </c>
      <c r="L13" s="4"/>
    </row>
    <row r="14" spans="1:17" ht="18.75" customHeight="1">
      <c r="A14" s="4"/>
      <c r="B14" s="76"/>
      <c r="C14" s="76"/>
      <c r="D14" s="76"/>
      <c r="E14" s="76"/>
      <c r="F14" s="41"/>
      <c r="G14" s="30"/>
      <c r="H14" s="40">
        <f>IF(ROUND(G14,2)&lt;0,0,(ROUND(G14,2)))</f>
        <v>0</v>
      </c>
      <c r="I14" s="69"/>
      <c r="J14" s="69"/>
      <c r="K14" s="69"/>
      <c r="L14" s="4"/>
    </row>
    <row r="15" spans="1:17" ht="23.25" customHeight="1">
      <c r="A15" s="4"/>
      <c r="B15" s="76"/>
      <c r="C15" s="76"/>
      <c r="D15" s="76"/>
      <c r="E15" s="76"/>
      <c r="F15" s="37"/>
      <c r="G15" s="38"/>
      <c r="H15" s="39" t="s">
        <v>30</v>
      </c>
      <c r="I15" s="69"/>
      <c r="J15" s="69"/>
      <c r="K15" s="69"/>
      <c r="L15" s="4"/>
    </row>
    <row r="16" spans="1:17" ht="13.5" customHeight="1">
      <c r="A16" s="4"/>
      <c r="B16" s="13"/>
      <c r="C16" s="13"/>
      <c r="D16" s="13"/>
      <c r="E16" s="13"/>
      <c r="F16" s="13"/>
      <c r="G16" s="23"/>
      <c r="H16" s="14"/>
      <c r="I16" s="23"/>
      <c r="J16" s="4"/>
      <c r="K16" s="23"/>
    </row>
    <row r="17" spans="1:17" s="12" customFormat="1" ht="16.5" customHeight="1">
      <c r="A17" s="10"/>
      <c r="B17" s="32" t="s">
        <v>21</v>
      </c>
      <c r="C17" s="33"/>
      <c r="D17" s="33"/>
      <c r="E17" s="33"/>
      <c r="F17" s="33"/>
      <c r="G17" s="33"/>
      <c r="H17" s="33"/>
      <c r="I17" s="33"/>
      <c r="J17" s="73" t="s">
        <v>34</v>
      </c>
      <c r="K17" s="73"/>
      <c r="L17" s="11"/>
      <c r="M17" s="11"/>
      <c r="N17" s="11"/>
      <c r="O17" s="11"/>
      <c r="P17" s="11"/>
      <c r="Q17" s="11"/>
    </row>
    <row r="18" spans="1:17" ht="15.75" customHeight="1">
      <c r="A18" s="4"/>
      <c r="B18" s="76" t="s">
        <v>47</v>
      </c>
      <c r="C18" s="76"/>
      <c r="D18" s="76"/>
      <c r="E18" s="76"/>
      <c r="F18" s="41"/>
      <c r="G18" s="44"/>
      <c r="H18" s="45"/>
      <c r="I18" s="69">
        <f>IF(AND(G9=TRUE,OR(G14="",G19="")),"Enter Category A and B discharge quantities or uncheck 'Combination Project' box",IF(OR(H47=TRUE,H48=TRUE,AND(G14="",G19="")),0,IF(AND(G9=TRUE,G19&gt;0),"-",IF(AND(G19&lt;&gt;"",G14&lt;&gt;"",G9&lt;&gt;TRUE),"Delete discharge area or check 'Combination Project' box",IF(G19="",0,2066)))))</f>
        <v>0</v>
      </c>
      <c r="J18" s="69">
        <f>IF(AND(OR(H47=TRUE,H48=TRUE),G14="",G19=""),"Enter Discharge Size",IF(AND(OR(H47=TRUE,H48=TRUE),G19&lt;&gt;""),2066,IF(AND(OR(H47=TRUE,H48=TRUE),G14&lt;&gt;""),0,IF(AND(H47&lt;&gt;TRUE,H48&lt;&gt;TRUE),0))))</f>
        <v>0</v>
      </c>
      <c r="K18" s="69">
        <f>IF(AND(G9=TRUE,OR(G14="",G19="")),"Enter Category A and B discharge quantities or uncheck 'Combination Project' box",IF(AND(G19&lt;&gt;"",G14&lt;&gt;"",G9&lt;&gt;TRUE),"Delete dredge volume or check 'Combination Project' box",IF(G19="",0,IF(AND(G9=TRUE,H19&lt;&gt;"",J13=177179),0,IF(AND(G9=TRUE,H19&lt;&gt;"",(2066+J13&gt;179245)),(179245-J13)-2066,IF(H19*0.452&lt;2066,2066,IF(H19*0.452&gt;177179,179245-J13-2066,H19*0.452)))))))</f>
        <v>0</v>
      </c>
      <c r="L18" s="4"/>
    </row>
    <row r="19" spans="1:17" ht="18.75" customHeight="1">
      <c r="A19" s="4"/>
      <c r="B19" s="76"/>
      <c r="C19" s="76"/>
      <c r="D19" s="76"/>
      <c r="E19" s="76"/>
      <c r="F19" s="41"/>
      <c r="G19" s="31"/>
      <c r="H19" s="43">
        <f>IF(ROUND(G19,0)&lt;0,0,(ROUND(G19,0)))</f>
        <v>0</v>
      </c>
      <c r="I19" s="69"/>
      <c r="J19" s="69"/>
      <c r="K19" s="69"/>
      <c r="L19" s="4"/>
    </row>
    <row r="20" spans="1:17" ht="23.25" customHeight="1">
      <c r="A20" s="4"/>
      <c r="B20" s="76"/>
      <c r="C20" s="76"/>
      <c r="D20" s="76"/>
      <c r="E20" s="76"/>
      <c r="F20" s="41"/>
      <c r="G20" s="38"/>
      <c r="H20" s="39" t="s">
        <v>31</v>
      </c>
      <c r="I20" s="69"/>
      <c r="J20" s="69"/>
      <c r="K20" s="69"/>
      <c r="L20" s="4"/>
    </row>
    <row r="21" spans="1:17" ht="29.25" customHeight="1">
      <c r="A21" s="28"/>
      <c r="B21" s="75" t="s">
        <v>17</v>
      </c>
      <c r="C21" s="75"/>
      <c r="D21" s="75"/>
      <c r="E21" s="75"/>
      <c r="F21" s="75"/>
      <c r="G21" s="75"/>
      <c r="H21" s="75"/>
      <c r="I21" s="75"/>
      <c r="J21" s="75"/>
      <c r="K21" s="75"/>
    </row>
    <row r="22" spans="1:17" ht="28.5" customHeight="1">
      <c r="A22" s="28"/>
      <c r="B22" s="15"/>
      <c r="C22" s="15"/>
      <c r="D22" s="15"/>
      <c r="E22" s="15"/>
      <c r="F22" s="15"/>
      <c r="G22" s="15"/>
      <c r="H22" s="4"/>
      <c r="I22" s="79" t="s">
        <v>16</v>
      </c>
      <c r="J22" s="23"/>
      <c r="K22" s="79" t="s">
        <v>10</v>
      </c>
    </row>
    <row r="23" spans="1:17" ht="13.5" customHeight="1">
      <c r="A23" s="4"/>
      <c r="B23" s="16" t="s">
        <v>13</v>
      </c>
      <c r="C23" s="17"/>
      <c r="D23" s="17"/>
      <c r="E23" s="17"/>
      <c r="F23" s="17"/>
      <c r="G23" s="17"/>
      <c r="H23" s="4"/>
      <c r="I23" s="79"/>
      <c r="J23" s="23"/>
      <c r="K23" s="79"/>
    </row>
    <row r="24" spans="1:17" ht="16.5" customHeight="1">
      <c r="A24" s="4"/>
      <c r="B24" s="32" t="s">
        <v>18</v>
      </c>
      <c r="C24" s="33"/>
      <c r="D24" s="33"/>
      <c r="E24" s="33"/>
      <c r="F24" s="33"/>
      <c r="G24" s="33"/>
      <c r="H24" s="33"/>
      <c r="I24" s="34"/>
      <c r="J24" s="34"/>
      <c r="K24" s="34"/>
      <c r="L24" s="4"/>
    </row>
    <row r="25" spans="1:17" ht="12.75" customHeight="1">
      <c r="A25" s="4"/>
      <c r="B25" s="77" t="s">
        <v>48</v>
      </c>
      <c r="C25" s="77"/>
      <c r="D25" s="77"/>
      <c r="E25" s="77"/>
      <c r="F25" s="77"/>
      <c r="G25" s="77"/>
      <c r="H25" s="45"/>
      <c r="I25" s="69">
        <f>IF(AND(H26=TRUE,OR(H31=TRUE,H36=TRUE,H41=TRUE)),"Check only one flat fee category",IF(AND(H26=TRUE,OR(G14&gt;0,G19&gt;0)),"Delete discharge to select flat fee",IF(H26=TRUE,2066,0)))</f>
        <v>0</v>
      </c>
      <c r="J25" s="46"/>
      <c r="K25" s="69">
        <f>IF(AND(H26=TRUE,OR(H31=TRUE,H36=TRUE,H41=TRUE)),"Check only one flat fee category",IF(AND(H26=TRUE,OR(G14&gt;0,G19&gt;0)),"Delete discharge to select flat fee",IF(H26=TRUE,689,0)))</f>
        <v>0</v>
      </c>
      <c r="L25" s="85"/>
      <c r="M25" s="85"/>
    </row>
    <row r="26" spans="1:17" ht="12.75" customHeight="1">
      <c r="A26" s="4"/>
      <c r="B26" s="77"/>
      <c r="C26" s="77"/>
      <c r="D26" s="77"/>
      <c r="E26" s="77"/>
      <c r="F26" s="77"/>
      <c r="G26" s="77"/>
      <c r="H26" s="47" t="b">
        <v>0</v>
      </c>
      <c r="I26" s="69"/>
      <c r="J26" s="46" t="s">
        <v>14</v>
      </c>
      <c r="K26" s="69"/>
      <c r="L26" s="85"/>
      <c r="M26" s="85"/>
    </row>
    <row r="27" spans="1:17" ht="14.25" customHeight="1">
      <c r="A27" s="4"/>
      <c r="B27" s="77"/>
      <c r="C27" s="77"/>
      <c r="D27" s="77"/>
      <c r="E27" s="77"/>
      <c r="F27" s="77"/>
      <c r="G27" s="77"/>
      <c r="H27" s="48"/>
      <c r="I27" s="69"/>
      <c r="J27" s="46"/>
      <c r="K27" s="69"/>
      <c r="L27" s="85"/>
      <c r="M27" s="85"/>
    </row>
    <row r="28" spans="1:17">
      <c r="A28" s="4"/>
      <c r="B28" s="18"/>
      <c r="C28" s="18"/>
      <c r="D28" s="18"/>
      <c r="E28" s="19"/>
      <c r="F28" s="19"/>
      <c r="G28" s="19"/>
      <c r="H28" s="19"/>
      <c r="I28" s="20"/>
      <c r="J28" s="20"/>
      <c r="K28" s="28"/>
    </row>
    <row r="29" spans="1:17" ht="16.5" customHeight="1">
      <c r="A29" s="4"/>
      <c r="B29" s="32" t="s">
        <v>11</v>
      </c>
      <c r="C29" s="33"/>
      <c r="D29" s="33"/>
      <c r="E29" s="33"/>
      <c r="F29" s="33"/>
      <c r="G29" s="33"/>
      <c r="H29" s="33"/>
      <c r="I29" s="34"/>
      <c r="J29" s="34"/>
      <c r="K29" s="34"/>
    </row>
    <row r="30" spans="1:17" ht="15.75" customHeight="1">
      <c r="A30" s="4"/>
      <c r="B30" s="45"/>
      <c r="C30" s="45"/>
      <c r="D30" s="45"/>
      <c r="E30" s="45"/>
      <c r="F30" s="41"/>
      <c r="G30" s="45"/>
      <c r="H30" s="45"/>
      <c r="I30" s="69">
        <f>IF(AND(H31=TRUE,OR(H26=TRUE,H36=TRUE,H41=TRUE)),"Check only one flat fee category",IF(AND(H31=TRUE,OR(G14&gt;0,G19&gt;0)),"Delete discharge to select flat fee",IF(H31=TRUE,551,0)))</f>
        <v>0</v>
      </c>
      <c r="J30" s="46"/>
      <c r="K30" s="69">
        <f>IF(AND(H31=TRUE,OR(H26=TRUE,H36=TRUE,H41=TRUE)),"Check only one flat fee category",IF(AND(H31=TRUE,OR(G14&gt;0,G19&gt;0)),"Delete discharge to select flat fee",IF(H31=TRUE,276,0)))</f>
        <v>0</v>
      </c>
    </row>
    <row r="31" spans="1:17" ht="15.75" customHeight="1">
      <c r="A31" s="4"/>
      <c r="B31" s="62" t="s">
        <v>6</v>
      </c>
      <c r="C31" s="62"/>
      <c r="D31" s="62"/>
      <c r="E31" s="62"/>
      <c r="F31" s="62"/>
      <c r="G31" s="62"/>
      <c r="H31" s="47" t="b">
        <v>0</v>
      </c>
      <c r="I31" s="69"/>
      <c r="J31" s="46" t="s">
        <v>14</v>
      </c>
      <c r="K31" s="69"/>
    </row>
    <row r="32" spans="1:17" ht="11.25" customHeight="1">
      <c r="A32" s="4"/>
      <c r="B32" s="49"/>
      <c r="C32" s="50"/>
      <c r="D32" s="50"/>
      <c r="E32" s="51"/>
      <c r="F32" s="41"/>
      <c r="G32" s="48"/>
      <c r="H32" s="48"/>
      <c r="I32" s="69"/>
      <c r="J32" s="46"/>
      <c r="K32" s="69"/>
    </row>
    <row r="33" spans="1:17">
      <c r="A33" s="4"/>
      <c r="B33" s="18"/>
      <c r="C33" s="18"/>
      <c r="D33" s="18"/>
      <c r="E33" s="19"/>
      <c r="F33" s="19"/>
      <c r="G33" s="19"/>
      <c r="H33" s="19"/>
      <c r="I33" s="20"/>
      <c r="J33" s="20"/>
      <c r="K33" s="20"/>
    </row>
    <row r="34" spans="1:17" ht="16.5" customHeight="1">
      <c r="A34" s="4"/>
      <c r="B34" s="32" t="s">
        <v>12</v>
      </c>
      <c r="C34" s="33"/>
      <c r="D34" s="33"/>
      <c r="E34" s="33"/>
      <c r="F34" s="33"/>
      <c r="G34" s="33"/>
      <c r="H34" s="33"/>
      <c r="I34" s="34"/>
      <c r="J34" s="34"/>
      <c r="K34" s="34"/>
    </row>
    <row r="35" spans="1:17" ht="15.75" customHeight="1">
      <c r="A35" s="4"/>
      <c r="B35" s="45"/>
      <c r="C35" s="45"/>
      <c r="D35" s="45"/>
      <c r="E35" s="62" t="s">
        <v>7</v>
      </c>
      <c r="F35" s="62"/>
      <c r="G35" s="62"/>
      <c r="H35" s="45"/>
      <c r="I35" s="69">
        <f>IF(AND(H36=TRUE,OR(H31=TRUE,H26=TRUE,H41=TRUE)),"Check only one flat fee category",IF(AND(H36=TRUE,OR(G14&gt;0,G19&gt;0)),"Delete discharge to select flat fee",IF(H36=TRUE,2066,0)))</f>
        <v>0</v>
      </c>
      <c r="J35" s="46"/>
      <c r="K35" s="69">
        <f>IF(AND(H36=TRUE,OR(H31=TRUE,H26=TRUE,H41=TRUE)),"Check only one flat fee category",IF(AND(H36=TRUE,OR(G14&gt;0,G19&gt;0)),"Delete discharge to select flat fee",IF(H36=TRUE,276,0)))</f>
        <v>0</v>
      </c>
    </row>
    <row r="36" spans="1:17" ht="15.75" customHeight="1">
      <c r="A36" s="4"/>
      <c r="B36" s="52"/>
      <c r="C36" s="52"/>
      <c r="D36" s="52"/>
      <c r="E36" s="62"/>
      <c r="F36" s="62"/>
      <c r="G36" s="62"/>
      <c r="H36" s="53" t="b">
        <v>0</v>
      </c>
      <c r="I36" s="69"/>
      <c r="J36" s="46" t="s">
        <v>14</v>
      </c>
      <c r="K36" s="69"/>
    </row>
    <row r="37" spans="1:17" ht="12" customHeight="1">
      <c r="A37" s="4"/>
      <c r="B37" s="49"/>
      <c r="C37" s="50"/>
      <c r="D37" s="50"/>
      <c r="E37" s="51"/>
      <c r="F37" s="41"/>
      <c r="G37" s="48"/>
      <c r="H37" s="48"/>
      <c r="I37" s="69"/>
      <c r="J37" s="46"/>
      <c r="K37" s="69"/>
    </row>
    <row r="38" spans="1:17">
      <c r="A38" s="4"/>
      <c r="B38" s="18"/>
      <c r="C38" s="18"/>
      <c r="D38" s="18"/>
      <c r="E38" s="19"/>
      <c r="F38" s="19"/>
      <c r="G38" s="19"/>
      <c r="H38" s="19"/>
      <c r="I38" s="20"/>
      <c r="J38" s="20"/>
      <c r="K38" s="20"/>
    </row>
    <row r="39" spans="1:17" ht="16.5" customHeight="1">
      <c r="A39" s="4"/>
      <c r="B39" s="32" t="s">
        <v>20</v>
      </c>
      <c r="C39" s="33"/>
      <c r="D39" s="33"/>
      <c r="E39" s="33"/>
      <c r="F39" s="33"/>
      <c r="G39" s="33"/>
      <c r="H39" s="33"/>
      <c r="I39" s="34"/>
      <c r="J39" s="34"/>
      <c r="K39" s="34"/>
    </row>
    <row r="40" spans="1:17" ht="15.75" customHeight="1">
      <c r="A40" s="4"/>
      <c r="B40" s="45"/>
      <c r="C40" s="45"/>
      <c r="D40" s="45"/>
      <c r="E40" s="45"/>
      <c r="F40" s="41"/>
      <c r="G40" s="45"/>
      <c r="H40" s="45"/>
      <c r="I40" s="69">
        <f>IF(AND(H41=TRUE,OR(H31=TRUE,H36=TRUE,H26=TRUE)),"Check only one flat fee category",IF(AND(H41=TRUE,OR(G14&gt;0,G19&gt;0)),"Delete discharge to select flat fee",IF(H41=TRUE,2066,0)))</f>
        <v>0</v>
      </c>
      <c r="J40" s="46"/>
      <c r="K40" s="69">
        <f>IF(AND(H41=TRUE,OR(H31=TRUE,H36=TRUE,H26=TRUE)),"Check only one flat fee category",IF(AND(H41=TRUE,OR(G14&gt;0,G19&gt;0)),"Delete discharge to select flat fee",IF(H41=TRUE,276,0)))</f>
        <v>0</v>
      </c>
    </row>
    <row r="41" spans="1:17" ht="15.75" customHeight="1">
      <c r="A41" s="4"/>
      <c r="B41" s="62" t="s">
        <v>8</v>
      </c>
      <c r="C41" s="62"/>
      <c r="D41" s="62"/>
      <c r="E41" s="62"/>
      <c r="F41" s="62"/>
      <c r="G41" s="62"/>
      <c r="H41" s="53" t="b">
        <v>0</v>
      </c>
      <c r="I41" s="69"/>
      <c r="J41" s="46" t="s">
        <v>14</v>
      </c>
      <c r="K41" s="69"/>
    </row>
    <row r="42" spans="1:17" ht="13.5" customHeight="1">
      <c r="A42" s="4"/>
      <c r="B42" s="49"/>
      <c r="C42" s="50"/>
      <c r="D42" s="50"/>
      <c r="E42" s="51"/>
      <c r="F42" s="41"/>
      <c r="G42" s="48"/>
      <c r="H42" s="48"/>
      <c r="I42" s="69"/>
      <c r="J42" s="46"/>
      <c r="K42" s="69"/>
    </row>
    <row r="43" spans="1:17">
      <c r="A43" s="4"/>
      <c r="B43" s="18"/>
      <c r="C43" s="18"/>
      <c r="D43" s="18"/>
      <c r="E43" s="19"/>
      <c r="F43" s="19"/>
      <c r="G43" s="19"/>
      <c r="H43" s="19"/>
      <c r="I43" s="20"/>
      <c r="J43" s="20"/>
      <c r="K43" s="20"/>
    </row>
    <row r="44" spans="1:17" s="12" customFormat="1" ht="16.5" customHeight="1">
      <c r="A44" s="10"/>
      <c r="B44" s="33" t="s">
        <v>40</v>
      </c>
      <c r="C44" s="33"/>
      <c r="D44" s="33"/>
      <c r="E44" s="33"/>
      <c r="F44" s="33"/>
      <c r="G44" s="33"/>
      <c r="H44" s="33"/>
      <c r="I44" s="34"/>
      <c r="J44" s="64"/>
      <c r="K44" s="64"/>
      <c r="L44" s="11"/>
      <c r="M44" s="11"/>
      <c r="N44" s="11"/>
      <c r="O44" s="11"/>
      <c r="P44" s="11"/>
      <c r="Q44" s="11"/>
    </row>
    <row r="45" spans="1:17" ht="48" customHeight="1">
      <c r="A45" s="4"/>
      <c r="B45" s="61" t="s">
        <v>23</v>
      </c>
      <c r="C45" s="61"/>
      <c r="D45" s="61"/>
      <c r="E45" s="61"/>
      <c r="F45" s="61"/>
      <c r="G45" s="61"/>
      <c r="H45" s="55" t="b">
        <v>0</v>
      </c>
      <c r="I45" s="54" t="str">
        <f>IF(AND(H45=TRUE,OR(H26=TRUE,H31=TRUE,H36=TRUE,H41=TRUE)),"Check only one category",IF(AND(H45=TRUE,OR(H46=TRUE,H47=TRUE,H48=TRUE)),"Check only one sub-category",IF(H45=TRUE,"No fee required","")))</f>
        <v/>
      </c>
      <c r="J45" s="69" t="s">
        <v>32</v>
      </c>
      <c r="K45" s="69"/>
    </row>
    <row r="46" spans="1:17" ht="69" customHeight="1">
      <c r="A46" s="4"/>
      <c r="B46" s="61" t="s">
        <v>22</v>
      </c>
      <c r="C46" s="61"/>
      <c r="D46" s="61"/>
      <c r="E46" s="61"/>
      <c r="F46" s="61"/>
      <c r="G46" s="61"/>
      <c r="H46" s="55" t="b">
        <v>0</v>
      </c>
      <c r="I46" s="54" t="str">
        <f>IF(AND(H46=TRUE,OR(H26=TRUE,H31=TRUE,H36=TRUE,H41=TRUE)),"Check only one category",IF(AND(H46=TRUE,OR(H45=TRUE, H47=TRUE,H48=TRUE)),"Check only one sub-category",IF(H46=TRUE,"No fee required","")))</f>
        <v/>
      </c>
      <c r="J46" s="69"/>
      <c r="K46" s="69"/>
    </row>
    <row r="47" spans="1:17" ht="128.25" customHeight="1">
      <c r="A47" s="4"/>
      <c r="B47" s="61" t="s">
        <v>26</v>
      </c>
      <c r="C47" s="61"/>
      <c r="D47" s="61"/>
      <c r="E47" s="61"/>
      <c r="F47" s="61"/>
      <c r="G47" s="61"/>
      <c r="H47" s="55" t="b">
        <v>0</v>
      </c>
      <c r="I47" s="54" t="str">
        <f>IF(AND(H47=TRUE,OR(H46=TRUE,H45=TRUE,H48=TRUE)),"Check only one sub-category",IF(H47=TRUE,"See step 4 instructions below",""))</f>
        <v/>
      </c>
      <c r="J47" s="69"/>
      <c r="K47" s="69"/>
    </row>
    <row r="48" spans="1:17" ht="135.75" customHeight="1">
      <c r="A48" s="4"/>
      <c r="B48" s="61" t="s">
        <v>24</v>
      </c>
      <c r="C48" s="61"/>
      <c r="D48" s="61"/>
      <c r="E48" s="61"/>
      <c r="F48" s="61"/>
      <c r="G48" s="61"/>
      <c r="H48" s="55" t="b">
        <v>0</v>
      </c>
      <c r="I48" s="54" t="str">
        <f>IF(AND(H48=TRUE,OR(H46=TRUE,H45=TRUE,H47=TRUE)),"Check only one sub-category",IF(H48=TRUE,"See step 4 instructions below",""))</f>
        <v/>
      </c>
      <c r="J48" s="69"/>
      <c r="K48" s="69"/>
    </row>
    <row r="49" spans="1:11" ht="13.5" customHeight="1">
      <c r="A49" s="4"/>
      <c r="B49" s="21"/>
      <c r="C49" s="21"/>
      <c r="D49" s="21"/>
      <c r="E49" s="21"/>
      <c r="F49" s="21"/>
      <c r="G49" s="21"/>
      <c r="H49" s="21"/>
      <c r="I49" s="21"/>
      <c r="J49" s="21"/>
      <c r="K49" s="4"/>
    </row>
    <row r="50" spans="1:11" ht="16.5" customHeight="1">
      <c r="A50" s="4"/>
      <c r="B50" s="35" t="s">
        <v>44</v>
      </c>
      <c r="C50" s="36"/>
      <c r="D50" s="36"/>
      <c r="E50" s="36"/>
      <c r="F50" s="36"/>
      <c r="G50" s="36"/>
      <c r="H50" s="36"/>
      <c r="I50" s="36"/>
      <c r="J50" s="36"/>
      <c r="K50" s="36"/>
    </row>
    <row r="51" spans="1:11" ht="13.5" customHeight="1">
      <c r="A51" s="4"/>
      <c r="B51" s="88" t="s">
        <v>41</v>
      </c>
      <c r="C51" s="88"/>
      <c r="D51" s="88"/>
      <c r="E51" s="88"/>
      <c r="F51" s="88"/>
      <c r="G51" s="88"/>
      <c r="H51" s="56"/>
      <c r="I51" s="71" t="str">
        <f>IF(AND(H52=TRUE,OR(H43=TRUE,H47=TRUE,H38=TRUE)),"Check only one flat fee category",IF(AND(H52=TRUE,OR(G26&gt;0,G31&gt;0)),"Delete discharge to select flat fee",IF(H52=TRUE,"Enter miles of overhead electrical lines identified as high risk or high threat in the wildfire mitigation plan:","")))</f>
        <v/>
      </c>
      <c r="J51" s="57"/>
      <c r="K51" s="72">
        <f>IF(AND(H52=TRUE,OR(H43=TRUE,H47=TRUE,H38=TRUE)),"Check only one flat fee category",IF(AND(H52=TRUE,OR(G26&gt;0,G31&gt;0)),"Delete discharge to select flat fee",IF(H52=TRUE,SUM(J52*43),0)))</f>
        <v>0</v>
      </c>
    </row>
    <row r="52" spans="1:11" ht="13.5" customHeight="1">
      <c r="A52" s="4"/>
      <c r="B52" s="88"/>
      <c r="C52" s="88"/>
      <c r="D52" s="88"/>
      <c r="E52" s="88"/>
      <c r="F52" s="88"/>
      <c r="G52" s="88"/>
      <c r="H52" s="59" t="b">
        <v>0</v>
      </c>
      <c r="I52" s="71"/>
      <c r="J52" s="87"/>
      <c r="K52" s="72"/>
    </row>
    <row r="53" spans="1:11" ht="13.5" customHeight="1">
      <c r="A53" s="4"/>
      <c r="B53" s="88"/>
      <c r="C53" s="88"/>
      <c r="D53" s="88"/>
      <c r="E53" s="88"/>
      <c r="F53" s="88"/>
      <c r="G53" s="88"/>
      <c r="H53" s="56"/>
      <c r="I53" s="71"/>
      <c r="J53" s="87"/>
      <c r="K53" s="72"/>
    </row>
    <row r="54" spans="1:11" ht="13.5" customHeight="1">
      <c r="A54" s="4"/>
      <c r="B54" s="88"/>
      <c r="C54" s="88"/>
      <c r="D54" s="88"/>
      <c r="E54" s="88"/>
      <c r="F54" s="88"/>
      <c r="G54" s="88"/>
      <c r="H54" s="56"/>
      <c r="I54" s="71"/>
      <c r="J54" s="58"/>
      <c r="K54" s="72"/>
    </row>
    <row r="55" spans="1:11" ht="13.5" customHeight="1">
      <c r="A55" s="4"/>
      <c r="B55" s="21"/>
      <c r="C55" s="21"/>
      <c r="D55" s="21"/>
      <c r="E55" s="21"/>
      <c r="F55" s="21"/>
      <c r="G55" s="21"/>
      <c r="H55" s="21"/>
      <c r="I55" s="21"/>
      <c r="J55" s="21"/>
      <c r="K55" s="4"/>
    </row>
    <row r="56" spans="1:11" ht="13.5" customHeight="1">
      <c r="A56" s="4"/>
      <c r="B56" s="18"/>
      <c r="C56" s="4"/>
      <c r="D56" s="18"/>
      <c r="E56" s="4"/>
      <c r="F56" s="4"/>
      <c r="G56" s="4"/>
      <c r="H56" s="4"/>
      <c r="I56" s="4"/>
      <c r="J56" s="4"/>
      <c r="K56" s="4"/>
    </row>
    <row r="57" spans="1:11" ht="16.5" customHeight="1">
      <c r="A57" s="4"/>
      <c r="B57" s="29"/>
      <c r="C57" s="4"/>
      <c r="D57" s="18"/>
      <c r="E57" s="4"/>
      <c r="F57" s="4"/>
      <c r="G57" s="4"/>
      <c r="H57" s="4"/>
      <c r="I57" s="32" t="s">
        <v>5</v>
      </c>
      <c r="J57" s="33"/>
      <c r="K57" s="33"/>
    </row>
    <row r="58" spans="1:11" ht="35.25" customHeight="1">
      <c r="A58" s="4"/>
      <c r="B58" s="29"/>
      <c r="C58" s="4"/>
      <c r="D58" s="18"/>
      <c r="E58" s="4"/>
      <c r="F58" s="4"/>
      <c r="G58" s="4"/>
      <c r="H58" s="4"/>
      <c r="I58" s="63" t="s">
        <v>15</v>
      </c>
      <c r="J58" s="63"/>
      <c r="K58" s="60">
        <f>IF(G9=TRUE,I13,IF(ISNUMBER(I13+I18+I25+I30+I35+I40),SUM(I13+I18+I25+I30+I35+I40),0))</f>
        <v>0</v>
      </c>
    </row>
    <row r="59" spans="1:11" ht="18.75" customHeight="1">
      <c r="A59" s="4"/>
      <c r="B59" s="29"/>
      <c r="C59" s="4"/>
      <c r="D59" s="18"/>
      <c r="E59" s="4"/>
      <c r="F59" s="4"/>
      <c r="G59" s="4"/>
      <c r="H59" s="4"/>
      <c r="I59" s="68" t="s">
        <v>35</v>
      </c>
      <c r="J59" s="68"/>
      <c r="K59" s="65">
        <f>IF(ISNUMBER(J13+J18),SUM(J13+J18),0)</f>
        <v>0</v>
      </c>
    </row>
    <row r="60" spans="1:11" ht="14" customHeight="1">
      <c r="A60" s="4"/>
      <c r="B60" s="29"/>
      <c r="C60" s="4"/>
      <c r="D60" s="18"/>
      <c r="E60" s="4"/>
      <c r="F60" s="4"/>
      <c r="G60" s="4"/>
      <c r="H60" s="4"/>
      <c r="I60" s="68"/>
      <c r="J60" s="68"/>
      <c r="K60" s="65"/>
    </row>
    <row r="61" spans="1:11" ht="14" customHeight="1">
      <c r="A61" s="4"/>
      <c r="B61" s="29"/>
      <c r="C61" s="4"/>
      <c r="D61" s="18"/>
      <c r="E61" s="4"/>
      <c r="F61" s="4"/>
      <c r="G61" s="4"/>
      <c r="H61" s="4"/>
      <c r="I61" s="67" t="s">
        <v>37</v>
      </c>
      <c r="J61" s="68"/>
      <c r="K61" s="65">
        <f>IF(ISNUMBER(K58),SUM(K59+K58),"-")</f>
        <v>0</v>
      </c>
    </row>
    <row r="62" spans="1:11" ht="27.75" customHeight="1">
      <c r="A62" s="4"/>
      <c r="B62" s="29"/>
      <c r="C62" s="4"/>
      <c r="D62" s="18"/>
      <c r="E62" s="4"/>
      <c r="F62" s="4"/>
      <c r="G62" s="4"/>
      <c r="H62" s="4"/>
      <c r="I62" s="68"/>
      <c r="J62" s="68"/>
      <c r="K62" s="65"/>
    </row>
    <row r="63" spans="1:11" ht="16.5" customHeight="1">
      <c r="A63" s="4"/>
      <c r="B63" s="29"/>
      <c r="C63" s="4"/>
      <c r="D63" s="18"/>
      <c r="E63" s="4"/>
      <c r="F63" s="4"/>
      <c r="G63" s="4"/>
      <c r="H63" s="4"/>
      <c r="I63" s="70" t="s">
        <v>50</v>
      </c>
      <c r="J63" s="70"/>
      <c r="K63" s="66">
        <f>IF(G9=TRUE,K18,SUM(K13:K51))</f>
        <v>0</v>
      </c>
    </row>
    <row r="64" spans="1:11" ht="16.5" customHeight="1">
      <c r="A64" s="4"/>
      <c r="B64" s="29"/>
      <c r="C64" s="4"/>
      <c r="D64" s="18"/>
      <c r="E64" s="4"/>
      <c r="F64" s="4"/>
      <c r="G64" s="4"/>
      <c r="H64" s="4"/>
      <c r="I64" s="70"/>
      <c r="J64" s="70"/>
      <c r="K64" s="66"/>
    </row>
    <row r="65" spans="1:11" ht="16.5" customHeight="1">
      <c r="A65" s="4"/>
      <c r="B65" s="29"/>
      <c r="C65" s="4"/>
      <c r="D65" s="18"/>
      <c r="E65" s="4"/>
      <c r="F65" s="4"/>
      <c r="G65" s="4"/>
      <c r="H65" s="4"/>
      <c r="I65" s="70"/>
      <c r="J65" s="70"/>
      <c r="K65" s="66"/>
    </row>
    <row r="66" spans="1:11" ht="16.5" customHeight="1">
      <c r="A66" s="4"/>
      <c r="B66" s="29"/>
      <c r="C66" s="4"/>
      <c r="D66" s="18"/>
      <c r="E66" s="4"/>
      <c r="F66" s="4"/>
      <c r="G66" s="4"/>
      <c r="H66" s="4"/>
      <c r="I66" s="70"/>
      <c r="J66" s="70"/>
      <c r="K66" s="66"/>
    </row>
    <row r="67" spans="1:11" ht="13.5" customHeight="1">
      <c r="A67" s="4"/>
      <c r="B67" s="4"/>
      <c r="C67" s="4"/>
      <c r="D67" s="18"/>
      <c r="E67" s="4"/>
      <c r="F67" s="4"/>
      <c r="G67" s="4"/>
      <c r="H67" s="4"/>
      <c r="I67" s="4"/>
      <c r="J67" s="4"/>
      <c r="K67" s="4"/>
    </row>
    <row r="68" spans="1:11">
      <c r="A68" s="4"/>
      <c r="B68" s="22"/>
      <c r="C68" s="22"/>
      <c r="D68" s="22"/>
      <c r="E68" s="22"/>
      <c r="F68" s="22"/>
      <c r="G68" s="22"/>
      <c r="H68" s="22"/>
      <c r="I68" s="22"/>
      <c r="J68" s="22"/>
      <c r="K68" s="22"/>
    </row>
    <row r="69" spans="1:11" ht="12.75" customHeight="1">
      <c r="A69" s="4"/>
      <c r="B69" s="86" t="s">
        <v>27</v>
      </c>
      <c r="C69" s="90"/>
      <c r="D69" s="90"/>
      <c r="E69" s="90"/>
      <c r="F69" s="90"/>
      <c r="G69" s="90"/>
      <c r="H69" s="90"/>
      <c r="I69" s="90"/>
      <c r="J69" s="90"/>
      <c r="K69" s="90"/>
    </row>
    <row r="70" spans="1:11">
      <c r="A70" s="4"/>
      <c r="B70" s="90"/>
      <c r="C70" s="90"/>
      <c r="D70" s="90"/>
      <c r="E70" s="90"/>
      <c r="F70" s="90"/>
      <c r="G70" s="90"/>
      <c r="H70" s="90"/>
      <c r="I70" s="90"/>
      <c r="J70" s="90"/>
      <c r="K70" s="90"/>
    </row>
    <row r="71" spans="1:11">
      <c r="A71" s="4"/>
      <c r="B71" s="90"/>
      <c r="C71" s="90"/>
      <c r="D71" s="90"/>
      <c r="E71" s="90"/>
      <c r="F71" s="90"/>
      <c r="G71" s="90"/>
      <c r="H71" s="90"/>
      <c r="I71" s="90"/>
      <c r="J71" s="90"/>
      <c r="K71" s="90"/>
    </row>
    <row r="72" spans="1:11">
      <c r="A72" s="4"/>
      <c r="B72" s="90"/>
      <c r="C72" s="90"/>
      <c r="D72" s="90"/>
      <c r="E72" s="90"/>
      <c r="F72" s="90"/>
      <c r="G72" s="90"/>
      <c r="H72" s="90"/>
      <c r="I72" s="90"/>
      <c r="J72" s="90"/>
      <c r="K72" s="90"/>
    </row>
    <row r="73" spans="1:11">
      <c r="A73" s="4"/>
      <c r="B73" s="90"/>
      <c r="C73" s="90"/>
      <c r="D73" s="90"/>
      <c r="E73" s="90"/>
      <c r="F73" s="90"/>
      <c r="G73" s="90"/>
      <c r="H73" s="90"/>
      <c r="I73" s="90"/>
      <c r="J73" s="90"/>
      <c r="K73" s="90"/>
    </row>
    <row r="74" spans="1:11" ht="120" customHeight="1">
      <c r="A74" s="4"/>
      <c r="B74" s="90"/>
      <c r="C74" s="90"/>
      <c r="D74" s="90"/>
      <c r="E74" s="90"/>
      <c r="F74" s="90"/>
      <c r="G74" s="90"/>
      <c r="H74" s="90"/>
      <c r="I74" s="90"/>
      <c r="J74" s="90"/>
      <c r="K74" s="90"/>
    </row>
    <row r="75" spans="1:11">
      <c r="A75" s="4"/>
      <c r="B75" s="22"/>
      <c r="C75" s="22"/>
      <c r="D75" s="22"/>
      <c r="E75" s="22"/>
      <c r="F75" s="22"/>
      <c r="G75" s="22"/>
      <c r="H75" s="22"/>
      <c r="I75" s="22"/>
      <c r="J75" s="22"/>
      <c r="K75" s="22"/>
    </row>
    <row r="76" spans="1:11" ht="21.75" customHeight="1">
      <c r="A76" s="4"/>
      <c r="B76" s="86" t="s">
        <v>53</v>
      </c>
      <c r="C76" s="86"/>
      <c r="D76" s="86"/>
      <c r="E76" s="86"/>
      <c r="F76" s="86"/>
      <c r="G76" s="86"/>
      <c r="H76" s="86"/>
      <c r="I76" s="86"/>
      <c r="J76" s="86"/>
      <c r="K76" s="86"/>
    </row>
    <row r="77" spans="1:11" ht="21.75" customHeight="1">
      <c r="A77" s="4"/>
      <c r="B77" s="86"/>
      <c r="C77" s="86"/>
      <c r="D77" s="86"/>
      <c r="E77" s="86"/>
      <c r="F77" s="86"/>
      <c r="G77" s="86"/>
      <c r="H77" s="86"/>
      <c r="I77" s="86"/>
      <c r="J77" s="86"/>
      <c r="K77" s="86"/>
    </row>
    <row r="78" spans="1:11" ht="21.75" customHeight="1">
      <c r="A78" s="4"/>
      <c r="B78" s="86"/>
      <c r="C78" s="86"/>
      <c r="D78" s="86"/>
      <c r="E78" s="86"/>
      <c r="F78" s="86"/>
      <c r="G78" s="86"/>
      <c r="H78" s="86"/>
      <c r="I78" s="86"/>
      <c r="J78" s="86"/>
      <c r="K78" s="86"/>
    </row>
    <row r="79" spans="1:11" ht="21.75" customHeight="1">
      <c r="A79" s="4"/>
      <c r="B79" s="86"/>
      <c r="C79" s="86"/>
      <c r="D79" s="86"/>
      <c r="E79" s="86"/>
      <c r="F79" s="86"/>
      <c r="G79" s="86"/>
      <c r="H79" s="86"/>
      <c r="I79" s="86"/>
      <c r="J79" s="86"/>
      <c r="K79" s="86"/>
    </row>
    <row r="80" spans="1:11" ht="21.75" customHeight="1">
      <c r="A80" s="4"/>
      <c r="B80" s="86"/>
      <c r="C80" s="86"/>
      <c r="D80" s="86"/>
      <c r="E80" s="86"/>
      <c r="F80" s="86"/>
      <c r="G80" s="86"/>
      <c r="H80" s="86"/>
      <c r="I80" s="86"/>
      <c r="J80" s="86"/>
      <c r="K80" s="86"/>
    </row>
    <row r="81" spans="1:11" ht="21.75" customHeight="1">
      <c r="A81" s="4"/>
      <c r="B81" s="86"/>
      <c r="C81" s="86"/>
      <c r="D81" s="86"/>
      <c r="E81" s="86"/>
      <c r="F81" s="86"/>
      <c r="G81" s="86"/>
      <c r="H81" s="86"/>
      <c r="I81" s="86"/>
      <c r="J81" s="86"/>
      <c r="K81" s="86"/>
    </row>
    <row r="82" spans="1:11" ht="21.75" customHeight="1">
      <c r="A82" s="4"/>
      <c r="B82" s="86"/>
      <c r="C82" s="86"/>
      <c r="D82" s="86"/>
      <c r="E82" s="86"/>
      <c r="F82" s="86"/>
      <c r="G82" s="86"/>
      <c r="H82" s="86"/>
      <c r="I82" s="86"/>
      <c r="J82" s="86"/>
      <c r="K82" s="86"/>
    </row>
    <row r="83" spans="1:11" ht="21.75" customHeight="1">
      <c r="A83" s="4"/>
      <c r="B83" s="86"/>
      <c r="C83" s="86"/>
      <c r="D83" s="86"/>
      <c r="E83" s="86"/>
      <c r="F83" s="86"/>
      <c r="G83" s="86"/>
      <c r="H83" s="86"/>
      <c r="I83" s="86"/>
      <c r="J83" s="86"/>
      <c r="K83" s="86"/>
    </row>
    <row r="84" spans="1:11" ht="21.75" customHeight="1">
      <c r="A84" s="4"/>
      <c r="B84" s="86"/>
      <c r="C84" s="86"/>
      <c r="D84" s="86"/>
      <c r="E84" s="86"/>
      <c r="F84" s="86"/>
      <c r="G84" s="86"/>
      <c r="H84" s="86"/>
      <c r="I84" s="86"/>
      <c r="J84" s="86"/>
      <c r="K84" s="86"/>
    </row>
    <row r="85" spans="1:11" ht="21.75" customHeight="1">
      <c r="A85" s="4"/>
      <c r="B85" s="86"/>
      <c r="C85" s="86"/>
      <c r="D85" s="86"/>
      <c r="E85" s="86"/>
      <c r="F85" s="86"/>
      <c r="G85" s="86"/>
      <c r="H85" s="86"/>
      <c r="I85" s="86"/>
      <c r="J85" s="86"/>
      <c r="K85" s="86"/>
    </row>
    <row r="86" spans="1:11" ht="21.75" customHeight="1">
      <c r="A86" s="4"/>
      <c r="B86" s="86"/>
      <c r="C86" s="86"/>
      <c r="D86" s="86"/>
      <c r="E86" s="86"/>
      <c r="F86" s="86"/>
      <c r="G86" s="86"/>
      <c r="H86" s="86"/>
      <c r="I86" s="86"/>
      <c r="J86" s="86"/>
      <c r="K86" s="86"/>
    </row>
    <row r="87" spans="1:11" ht="21.75" customHeight="1">
      <c r="A87" s="4"/>
      <c r="B87" s="86"/>
      <c r="C87" s="86"/>
      <c r="D87" s="86"/>
      <c r="E87" s="86"/>
      <c r="F87" s="86"/>
      <c r="G87" s="86"/>
      <c r="H87" s="86"/>
      <c r="I87" s="86"/>
      <c r="J87" s="86"/>
      <c r="K87" s="86"/>
    </row>
    <row r="88" spans="1:11" ht="21.75" customHeight="1">
      <c r="A88" s="4"/>
      <c r="B88" s="86"/>
      <c r="C88" s="86"/>
      <c r="D88" s="86"/>
      <c r="E88" s="86"/>
      <c r="F88" s="86"/>
      <c r="G88" s="86"/>
      <c r="H88" s="86"/>
      <c r="I88" s="86"/>
      <c r="J88" s="86"/>
      <c r="K88" s="86"/>
    </row>
    <row r="89" spans="1:11" ht="21.75" customHeight="1">
      <c r="A89" s="4"/>
      <c r="B89" s="86"/>
      <c r="C89" s="86"/>
      <c r="D89" s="86"/>
      <c r="E89" s="86"/>
      <c r="F89" s="86"/>
      <c r="G89" s="86"/>
      <c r="H89" s="86"/>
      <c r="I89" s="86"/>
      <c r="J89" s="86"/>
      <c r="K89" s="86"/>
    </row>
    <row r="90" spans="1:11" ht="21.75" customHeight="1">
      <c r="A90" s="4"/>
      <c r="B90" s="86"/>
      <c r="C90" s="86"/>
      <c r="D90" s="86"/>
      <c r="E90" s="86"/>
      <c r="F90" s="86"/>
      <c r="G90" s="86"/>
      <c r="H90" s="86"/>
      <c r="I90" s="86"/>
      <c r="J90" s="86"/>
      <c r="K90" s="86"/>
    </row>
    <row r="91" spans="1:11" ht="21.75" customHeight="1">
      <c r="A91" s="4"/>
      <c r="B91" s="86"/>
      <c r="C91" s="86"/>
      <c r="D91" s="86"/>
      <c r="E91" s="86"/>
      <c r="F91" s="86"/>
      <c r="G91" s="86"/>
      <c r="H91" s="86"/>
      <c r="I91" s="86"/>
      <c r="J91" s="86"/>
      <c r="K91" s="86"/>
    </row>
    <row r="92" spans="1:11" ht="21.75" customHeight="1">
      <c r="A92" s="4"/>
      <c r="B92" s="86"/>
      <c r="C92" s="86"/>
      <c r="D92" s="86"/>
      <c r="E92" s="86"/>
      <c r="F92" s="86"/>
      <c r="G92" s="86"/>
      <c r="H92" s="86"/>
      <c r="I92" s="86"/>
      <c r="J92" s="86"/>
      <c r="K92" s="86"/>
    </row>
    <row r="93" spans="1:11" ht="21.75" customHeight="1">
      <c r="A93" s="4"/>
      <c r="B93" s="86"/>
      <c r="C93" s="86"/>
      <c r="D93" s="86"/>
      <c r="E93" s="86"/>
      <c r="F93" s="86"/>
      <c r="G93" s="86"/>
      <c r="H93" s="86"/>
      <c r="I93" s="86"/>
      <c r="J93" s="86"/>
      <c r="K93" s="86"/>
    </row>
    <row r="94" spans="1:11" ht="21.75" customHeight="1">
      <c r="A94" s="4"/>
      <c r="B94" s="86"/>
      <c r="C94" s="86"/>
      <c r="D94" s="86"/>
      <c r="E94" s="86"/>
      <c r="F94" s="86"/>
      <c r="G94" s="86"/>
      <c r="H94" s="86"/>
      <c r="I94" s="86"/>
      <c r="J94" s="86"/>
      <c r="K94" s="86"/>
    </row>
    <row r="95" spans="1:11" ht="21.75" customHeight="1">
      <c r="A95" s="4"/>
      <c r="B95" s="86"/>
      <c r="C95" s="86"/>
      <c r="D95" s="86"/>
      <c r="E95" s="86"/>
      <c r="F95" s="86"/>
      <c r="G95" s="86"/>
      <c r="H95" s="86"/>
      <c r="I95" s="86"/>
      <c r="J95" s="86"/>
      <c r="K95" s="86"/>
    </row>
    <row r="96" spans="1:11" ht="21.75" customHeight="1">
      <c r="A96" s="4"/>
      <c r="B96" s="86"/>
      <c r="C96" s="86"/>
      <c r="D96" s="86"/>
      <c r="E96" s="86"/>
      <c r="F96" s="86"/>
      <c r="G96" s="86"/>
      <c r="H96" s="86"/>
      <c r="I96" s="86"/>
      <c r="J96" s="86"/>
      <c r="K96" s="86"/>
    </row>
    <row r="97" spans="1:11" ht="21.75" customHeight="1">
      <c r="A97" s="4"/>
      <c r="B97" s="86"/>
      <c r="C97" s="86"/>
      <c r="D97" s="86"/>
      <c r="E97" s="86"/>
      <c r="F97" s="86"/>
      <c r="G97" s="86"/>
      <c r="H97" s="86"/>
      <c r="I97" s="86"/>
      <c r="J97" s="86"/>
      <c r="K97" s="86"/>
    </row>
    <row r="98" spans="1:11" ht="21.75" customHeight="1">
      <c r="A98" s="4"/>
      <c r="B98" s="86"/>
      <c r="C98" s="86"/>
      <c r="D98" s="86"/>
      <c r="E98" s="86"/>
      <c r="F98" s="86"/>
      <c r="G98" s="86"/>
      <c r="H98" s="86"/>
      <c r="I98" s="86"/>
      <c r="J98" s="86"/>
      <c r="K98" s="86"/>
    </row>
    <row r="99" spans="1:11" ht="21.75" customHeight="1">
      <c r="A99" s="4"/>
      <c r="B99" s="86"/>
      <c r="C99" s="86"/>
      <c r="D99" s="86"/>
      <c r="E99" s="86"/>
      <c r="F99" s="86"/>
      <c r="G99" s="86"/>
      <c r="H99" s="86"/>
      <c r="I99" s="86"/>
      <c r="J99" s="86"/>
      <c r="K99" s="86"/>
    </row>
    <row r="100" spans="1:11" ht="21.75" customHeight="1">
      <c r="A100" s="4"/>
      <c r="B100" s="86"/>
      <c r="C100" s="86"/>
      <c r="D100" s="86"/>
      <c r="E100" s="86"/>
      <c r="F100" s="86"/>
      <c r="G100" s="86"/>
      <c r="H100" s="86"/>
      <c r="I100" s="86"/>
      <c r="J100" s="86"/>
      <c r="K100" s="86"/>
    </row>
    <row r="101" spans="1:11" ht="21.75" customHeight="1">
      <c r="A101" s="4"/>
      <c r="B101" s="86"/>
      <c r="C101" s="86"/>
      <c r="D101" s="86"/>
      <c r="E101" s="86"/>
      <c r="F101" s="86"/>
      <c r="G101" s="86"/>
      <c r="H101" s="86"/>
      <c r="I101" s="86"/>
      <c r="J101" s="86"/>
      <c r="K101" s="86"/>
    </row>
    <row r="102" spans="1:11" ht="21.75" customHeight="1">
      <c r="A102" s="4"/>
      <c r="B102" s="86"/>
      <c r="C102" s="86"/>
      <c r="D102" s="86"/>
      <c r="E102" s="86"/>
      <c r="F102" s="86"/>
      <c r="G102" s="86"/>
      <c r="H102" s="86"/>
      <c r="I102" s="86"/>
      <c r="J102" s="86"/>
      <c r="K102" s="86"/>
    </row>
    <row r="103" spans="1:11" ht="21.75" customHeight="1">
      <c r="A103" s="4"/>
      <c r="B103" s="86"/>
      <c r="C103" s="86"/>
      <c r="D103" s="86"/>
      <c r="E103" s="86"/>
      <c r="F103" s="86"/>
      <c r="G103" s="86"/>
      <c r="H103" s="86"/>
      <c r="I103" s="86"/>
      <c r="J103" s="86"/>
      <c r="K103" s="86"/>
    </row>
    <row r="104" spans="1:11" ht="21.75" customHeight="1">
      <c r="A104" s="4"/>
      <c r="B104" s="86"/>
      <c r="C104" s="86"/>
      <c r="D104" s="86"/>
      <c r="E104" s="86"/>
      <c r="F104" s="86"/>
      <c r="G104" s="86"/>
      <c r="H104" s="86"/>
      <c r="I104" s="86"/>
      <c r="J104" s="86"/>
      <c r="K104" s="86"/>
    </row>
    <row r="105" spans="1:11" ht="21.75" customHeight="1">
      <c r="A105" s="4"/>
      <c r="B105" s="86"/>
      <c r="C105" s="86"/>
      <c r="D105" s="86"/>
      <c r="E105" s="86"/>
      <c r="F105" s="86"/>
      <c r="G105" s="86"/>
      <c r="H105" s="86"/>
      <c r="I105" s="86"/>
      <c r="J105" s="86"/>
      <c r="K105" s="86"/>
    </row>
    <row r="106" spans="1:11" ht="21.75" customHeight="1">
      <c r="A106" s="4"/>
      <c r="B106" s="86"/>
      <c r="C106" s="86"/>
      <c r="D106" s="86"/>
      <c r="E106" s="86"/>
      <c r="F106" s="86"/>
      <c r="G106" s="86"/>
      <c r="H106" s="86"/>
      <c r="I106" s="86"/>
      <c r="J106" s="86"/>
      <c r="K106" s="86"/>
    </row>
    <row r="107" spans="1:11" ht="21.75" customHeight="1">
      <c r="A107" s="4"/>
      <c r="B107" s="86"/>
      <c r="C107" s="86"/>
      <c r="D107" s="86"/>
      <c r="E107" s="86"/>
      <c r="F107" s="86"/>
      <c r="G107" s="86"/>
      <c r="H107" s="86"/>
      <c r="I107" s="86"/>
      <c r="J107" s="86"/>
      <c r="K107" s="86"/>
    </row>
    <row r="108" spans="1:11" ht="21.75" customHeight="1">
      <c r="A108" s="4"/>
      <c r="B108" s="86"/>
      <c r="C108" s="86"/>
      <c r="D108" s="86"/>
      <c r="E108" s="86"/>
      <c r="F108" s="86"/>
      <c r="G108" s="86"/>
      <c r="H108" s="86"/>
      <c r="I108" s="86"/>
      <c r="J108" s="86"/>
      <c r="K108" s="86"/>
    </row>
    <row r="109" spans="1:11" ht="199.5" customHeight="1">
      <c r="A109" s="4"/>
      <c r="B109" s="86"/>
      <c r="C109" s="86"/>
      <c r="D109" s="86"/>
      <c r="E109" s="86"/>
      <c r="F109" s="86"/>
      <c r="G109" s="86"/>
      <c r="H109" s="86"/>
      <c r="I109" s="86"/>
      <c r="J109" s="86"/>
      <c r="K109" s="86"/>
    </row>
    <row r="110" spans="1:11">
      <c r="A110" s="4"/>
      <c r="B110" s="4"/>
      <c r="C110" s="4"/>
      <c r="D110" s="4"/>
      <c r="E110" s="4"/>
      <c r="F110" s="4"/>
      <c r="G110" s="4"/>
      <c r="H110" s="4"/>
      <c r="I110" s="4"/>
      <c r="J110" s="4"/>
      <c r="K110" s="4"/>
    </row>
    <row r="111" spans="1:11" ht="12.75" customHeight="1">
      <c r="A111" s="4"/>
      <c r="B111" s="86" t="s">
        <v>42</v>
      </c>
      <c r="C111" s="90"/>
      <c r="D111" s="90"/>
      <c r="E111" s="90"/>
      <c r="F111" s="90"/>
      <c r="G111" s="90"/>
      <c r="H111" s="90"/>
      <c r="I111" s="90"/>
      <c r="J111" s="90"/>
      <c r="K111" s="90"/>
    </row>
    <row r="112" spans="1:11">
      <c r="A112" s="4"/>
      <c r="B112" s="90"/>
      <c r="C112" s="90"/>
      <c r="D112" s="90"/>
      <c r="E112" s="90"/>
      <c r="F112" s="90"/>
      <c r="G112" s="90"/>
      <c r="H112" s="90"/>
      <c r="I112" s="90"/>
      <c r="J112" s="90"/>
      <c r="K112" s="90"/>
    </row>
    <row r="113" spans="1:11" ht="21" customHeight="1">
      <c r="A113" s="4"/>
      <c r="B113" s="90"/>
      <c r="C113" s="90"/>
      <c r="D113" s="90"/>
      <c r="E113" s="90"/>
      <c r="F113" s="90"/>
      <c r="G113" s="90"/>
      <c r="H113" s="90"/>
      <c r="I113" s="90"/>
      <c r="J113" s="90"/>
      <c r="K113" s="90"/>
    </row>
    <row r="114" spans="1:11">
      <c r="A114" s="4"/>
      <c r="B114" s="4"/>
      <c r="C114" s="4"/>
      <c r="D114" s="4"/>
      <c r="E114" s="4"/>
      <c r="F114" s="4"/>
      <c r="G114" s="4"/>
      <c r="H114" s="4"/>
      <c r="I114" s="4"/>
      <c r="J114" s="4"/>
      <c r="K114" s="4"/>
    </row>
    <row r="115" spans="1:11" ht="12.75" customHeight="1">
      <c r="A115" s="4"/>
      <c r="B115" s="91" t="s">
        <v>19</v>
      </c>
      <c r="C115" s="89"/>
      <c r="D115" s="89"/>
      <c r="E115" s="89"/>
      <c r="F115" s="89"/>
      <c r="G115" s="89"/>
      <c r="H115" s="89"/>
      <c r="I115" s="89"/>
      <c r="J115" s="89"/>
      <c r="K115" s="89"/>
    </row>
    <row r="116" spans="1:11">
      <c r="A116" s="4"/>
      <c r="B116" s="89"/>
      <c r="C116" s="89"/>
      <c r="D116" s="89"/>
      <c r="E116" s="89"/>
      <c r="F116" s="89"/>
      <c r="G116" s="89"/>
      <c r="H116" s="89"/>
      <c r="I116" s="89"/>
      <c r="J116" s="89"/>
      <c r="K116" s="89"/>
    </row>
    <row r="117" spans="1:11">
      <c r="A117" s="4"/>
      <c r="B117" s="89"/>
      <c r="C117" s="89"/>
      <c r="D117" s="89"/>
      <c r="E117" s="89"/>
      <c r="F117" s="89"/>
      <c r="G117" s="89"/>
      <c r="H117" s="89"/>
      <c r="I117" s="89"/>
      <c r="J117" s="89"/>
      <c r="K117" s="89"/>
    </row>
    <row r="118" spans="1:11">
      <c r="A118" s="4"/>
      <c r="B118" s="89"/>
      <c r="C118" s="89"/>
      <c r="D118" s="89"/>
      <c r="E118" s="89"/>
      <c r="F118" s="89"/>
      <c r="G118" s="89"/>
      <c r="H118" s="89"/>
      <c r="I118" s="89"/>
      <c r="J118" s="89"/>
      <c r="K118" s="89"/>
    </row>
    <row r="119" spans="1:11">
      <c r="A119" s="4"/>
      <c r="B119" s="89"/>
      <c r="C119" s="89"/>
      <c r="D119" s="89"/>
      <c r="E119" s="89"/>
      <c r="F119" s="89"/>
      <c r="G119" s="89"/>
      <c r="H119" s="89"/>
      <c r="I119" s="89"/>
      <c r="J119" s="89"/>
      <c r="K119" s="89"/>
    </row>
    <row r="120" spans="1:11">
      <c r="A120" s="4"/>
      <c r="B120" s="89"/>
      <c r="C120" s="89"/>
      <c r="D120" s="89"/>
      <c r="E120" s="89"/>
      <c r="F120" s="89"/>
      <c r="G120" s="89"/>
      <c r="H120" s="89"/>
      <c r="I120" s="89"/>
      <c r="J120" s="89"/>
      <c r="K120" s="89"/>
    </row>
    <row r="121" spans="1:11">
      <c r="A121" s="4"/>
      <c r="B121" s="89"/>
      <c r="C121" s="89"/>
      <c r="D121" s="89"/>
      <c r="E121" s="89"/>
      <c r="F121" s="89"/>
      <c r="G121" s="89"/>
      <c r="H121" s="89"/>
      <c r="I121" s="89"/>
      <c r="J121" s="89"/>
      <c r="K121" s="89"/>
    </row>
    <row r="122" spans="1:11">
      <c r="A122" s="4"/>
      <c r="B122" s="89"/>
      <c r="C122" s="89"/>
      <c r="D122" s="89"/>
      <c r="E122" s="89"/>
      <c r="F122" s="89"/>
      <c r="G122" s="89"/>
      <c r="H122" s="89"/>
      <c r="I122" s="89"/>
      <c r="J122" s="89"/>
      <c r="K122" s="89"/>
    </row>
    <row r="123" spans="1:11">
      <c r="A123" s="4"/>
      <c r="B123" s="89"/>
      <c r="C123" s="89"/>
      <c r="D123" s="89"/>
      <c r="E123" s="89"/>
      <c r="F123" s="89"/>
      <c r="G123" s="89"/>
      <c r="H123" s="89"/>
      <c r="I123" s="89"/>
      <c r="J123" s="89"/>
      <c r="K123" s="89"/>
    </row>
    <row r="124" spans="1:11">
      <c r="A124" s="4"/>
      <c r="B124" s="89"/>
      <c r="C124" s="89"/>
      <c r="D124" s="89"/>
      <c r="E124" s="89"/>
      <c r="F124" s="89"/>
      <c r="G124" s="89"/>
      <c r="H124" s="89"/>
      <c r="I124" s="89"/>
      <c r="J124" s="89"/>
      <c r="K124" s="89"/>
    </row>
    <row r="125" spans="1:11">
      <c r="A125" s="4"/>
      <c r="B125" s="89"/>
      <c r="C125" s="89"/>
      <c r="D125" s="89"/>
      <c r="E125" s="89"/>
      <c r="F125" s="89"/>
      <c r="G125" s="89"/>
      <c r="H125" s="89"/>
      <c r="I125" s="89"/>
      <c r="J125" s="89"/>
      <c r="K125" s="89"/>
    </row>
    <row r="126" spans="1:11" ht="110.25" customHeight="1">
      <c r="A126" s="4"/>
      <c r="B126" s="89"/>
      <c r="C126" s="89"/>
      <c r="D126" s="89"/>
      <c r="E126" s="89"/>
      <c r="F126" s="89"/>
      <c r="G126" s="89"/>
      <c r="H126" s="89"/>
      <c r="I126" s="89"/>
      <c r="J126" s="89"/>
      <c r="K126" s="89"/>
    </row>
    <row r="127" spans="1:11" ht="14.25" customHeight="1">
      <c r="A127" s="4"/>
      <c r="B127" s="22"/>
      <c r="C127" s="22"/>
      <c r="D127" s="22"/>
      <c r="E127" s="22"/>
      <c r="F127" s="22"/>
      <c r="G127" s="22"/>
      <c r="H127" s="22"/>
      <c r="I127" s="22"/>
      <c r="J127" s="22"/>
      <c r="K127" s="22"/>
    </row>
    <row r="128" spans="1:11" ht="14.25" customHeight="1">
      <c r="A128" s="4"/>
      <c r="B128" s="89" t="s">
        <v>49</v>
      </c>
      <c r="C128" s="89"/>
      <c r="D128" s="89"/>
      <c r="E128" s="89"/>
      <c r="F128" s="89"/>
      <c r="G128" s="89"/>
      <c r="H128" s="89"/>
      <c r="I128" s="89"/>
      <c r="J128" s="89"/>
      <c r="K128" s="89"/>
    </row>
    <row r="129" spans="1:11" ht="14.25" customHeight="1">
      <c r="A129" s="4"/>
      <c r="B129" s="89"/>
      <c r="C129" s="89"/>
      <c r="D129" s="89"/>
      <c r="E129" s="89"/>
      <c r="F129" s="89"/>
      <c r="G129" s="89"/>
      <c r="H129" s="89"/>
      <c r="I129" s="89"/>
      <c r="J129" s="89"/>
      <c r="K129" s="89"/>
    </row>
    <row r="130" spans="1:11" ht="14.25" customHeight="1">
      <c r="A130" s="4"/>
      <c r="B130" s="89"/>
      <c r="C130" s="89"/>
      <c r="D130" s="89"/>
      <c r="E130" s="89"/>
      <c r="F130" s="89"/>
      <c r="G130" s="89"/>
      <c r="H130" s="89"/>
      <c r="I130" s="89"/>
      <c r="J130" s="89"/>
      <c r="K130" s="89"/>
    </row>
    <row r="131" spans="1:11" ht="14.25" customHeight="1">
      <c r="A131" s="4"/>
      <c r="B131" s="89"/>
      <c r="C131" s="89"/>
      <c r="D131" s="89"/>
      <c r="E131" s="89"/>
      <c r="F131" s="89"/>
      <c r="G131" s="89"/>
      <c r="H131" s="89"/>
      <c r="I131" s="89"/>
      <c r="J131" s="89"/>
      <c r="K131" s="89"/>
    </row>
    <row r="132" spans="1:11" ht="14.25" customHeight="1">
      <c r="A132" s="4"/>
      <c r="B132" s="89"/>
      <c r="C132" s="89"/>
      <c r="D132" s="89"/>
      <c r="E132" s="89"/>
      <c r="F132" s="89"/>
      <c r="G132" s="89"/>
      <c r="H132" s="89"/>
      <c r="I132" s="89"/>
      <c r="J132" s="89"/>
      <c r="K132" s="89"/>
    </row>
    <row r="133" spans="1:11" ht="14.25" customHeight="1">
      <c r="A133" s="4"/>
      <c r="B133" s="89"/>
      <c r="C133" s="89"/>
      <c r="D133" s="89"/>
      <c r="E133" s="89"/>
      <c r="F133" s="89"/>
      <c r="G133" s="89"/>
      <c r="H133" s="89"/>
      <c r="I133" s="89"/>
      <c r="J133" s="89"/>
      <c r="K133" s="89"/>
    </row>
    <row r="134" spans="1:11" ht="14.25" customHeight="1">
      <c r="A134" s="4"/>
      <c r="B134" s="89"/>
      <c r="C134" s="89"/>
      <c r="D134" s="89"/>
      <c r="E134" s="89"/>
      <c r="F134" s="89"/>
      <c r="G134" s="89"/>
      <c r="H134" s="89"/>
      <c r="I134" s="89"/>
      <c r="J134" s="89"/>
      <c r="K134" s="89"/>
    </row>
    <row r="135" spans="1:11" ht="14.25" customHeight="1">
      <c r="A135" s="4"/>
      <c r="B135" s="89"/>
      <c r="C135" s="89"/>
      <c r="D135" s="89"/>
      <c r="E135" s="89"/>
      <c r="F135" s="89"/>
      <c r="G135" s="89"/>
      <c r="H135" s="89"/>
      <c r="I135" s="89"/>
      <c r="J135" s="89"/>
      <c r="K135" s="89"/>
    </row>
    <row r="136" spans="1:11" ht="317.25" customHeight="1">
      <c r="A136" s="4"/>
      <c r="B136" s="89"/>
      <c r="C136" s="89"/>
      <c r="D136" s="89"/>
      <c r="E136" s="89"/>
      <c r="F136" s="89"/>
      <c r="G136" s="89"/>
      <c r="H136" s="89"/>
      <c r="I136" s="89"/>
      <c r="J136" s="89"/>
      <c r="K136" s="89"/>
    </row>
    <row r="137" spans="1:11" ht="13.5" customHeight="1">
      <c r="A137" s="4"/>
      <c r="B137" s="22"/>
      <c r="C137" s="22"/>
      <c r="D137" s="22"/>
      <c r="E137" s="22"/>
      <c r="F137" s="22"/>
      <c r="G137" s="22"/>
      <c r="H137" s="22"/>
      <c r="I137" s="22"/>
      <c r="J137" s="22"/>
      <c r="K137" s="22"/>
    </row>
    <row r="138" spans="1:11" ht="46.5" customHeight="1">
      <c r="A138" s="4"/>
      <c r="B138" s="89" t="s">
        <v>9</v>
      </c>
      <c r="C138" s="89"/>
      <c r="D138" s="89"/>
      <c r="E138" s="89"/>
      <c r="F138" s="89"/>
      <c r="G138" s="89"/>
      <c r="H138" s="89"/>
      <c r="I138" s="89"/>
      <c r="J138" s="89"/>
      <c r="K138" s="89"/>
    </row>
    <row r="139" spans="1:11">
      <c r="A139" s="4"/>
      <c r="B139" s="4"/>
      <c r="C139" s="4"/>
      <c r="D139" s="4"/>
      <c r="E139" s="4"/>
      <c r="F139" s="4"/>
      <c r="G139" s="4"/>
      <c r="H139" s="4"/>
      <c r="I139" s="4"/>
      <c r="J139" s="4"/>
      <c r="K139" s="4"/>
    </row>
    <row r="140" spans="1:11" ht="15" customHeight="1">
      <c r="A140" s="4"/>
      <c r="B140" s="89" t="s">
        <v>51</v>
      </c>
      <c r="C140" s="89"/>
      <c r="D140" s="89"/>
      <c r="E140" s="89"/>
      <c r="F140" s="89"/>
      <c r="G140" s="89"/>
      <c r="H140" s="89"/>
      <c r="I140" s="89"/>
      <c r="J140" s="89"/>
      <c r="K140" s="89"/>
    </row>
    <row r="141" spans="1:11">
      <c r="A141" s="4"/>
      <c r="B141" s="89"/>
      <c r="C141" s="89"/>
      <c r="D141" s="89"/>
      <c r="E141" s="89"/>
      <c r="F141" s="89"/>
      <c r="G141" s="89"/>
      <c r="H141" s="89"/>
      <c r="I141" s="89"/>
      <c r="J141" s="89"/>
      <c r="K141" s="89"/>
    </row>
    <row r="142" spans="1:11">
      <c r="A142" s="4"/>
      <c r="B142" s="89"/>
      <c r="C142" s="89"/>
      <c r="D142" s="89"/>
      <c r="E142" s="89"/>
      <c r="F142" s="89"/>
      <c r="G142" s="89"/>
      <c r="H142" s="89"/>
      <c r="I142" s="89"/>
      <c r="J142" s="89"/>
      <c r="K142" s="89"/>
    </row>
    <row r="143" spans="1:11">
      <c r="A143" s="4"/>
      <c r="B143" s="89"/>
      <c r="C143" s="89"/>
      <c r="D143" s="89"/>
      <c r="E143" s="89"/>
      <c r="F143" s="89"/>
      <c r="G143" s="89"/>
      <c r="H143" s="89"/>
      <c r="I143" s="89"/>
      <c r="J143" s="89"/>
      <c r="K143" s="89"/>
    </row>
    <row r="144" spans="1:11">
      <c r="A144" s="4"/>
      <c r="B144" s="89"/>
      <c r="C144" s="89"/>
      <c r="D144" s="89"/>
      <c r="E144" s="89"/>
      <c r="F144" s="89"/>
      <c r="G144" s="89"/>
      <c r="H144" s="89"/>
      <c r="I144" s="89"/>
      <c r="J144" s="89"/>
      <c r="K144" s="89"/>
    </row>
    <row r="145" spans="1:11">
      <c r="A145" s="4"/>
      <c r="B145" s="89"/>
      <c r="C145" s="89"/>
      <c r="D145" s="89"/>
      <c r="E145" s="89"/>
      <c r="F145" s="89"/>
      <c r="G145" s="89"/>
      <c r="H145" s="89"/>
      <c r="I145" s="89"/>
      <c r="J145" s="89"/>
      <c r="K145" s="89"/>
    </row>
    <row r="146" spans="1:11">
      <c r="A146" s="4"/>
      <c r="B146" s="89"/>
      <c r="C146" s="89"/>
      <c r="D146" s="89"/>
      <c r="E146" s="89"/>
      <c r="F146" s="89"/>
      <c r="G146" s="89"/>
      <c r="H146" s="89"/>
      <c r="I146" s="89"/>
      <c r="J146" s="89"/>
      <c r="K146" s="89"/>
    </row>
    <row r="147" spans="1:11">
      <c r="A147" s="4"/>
      <c r="B147" s="89"/>
      <c r="C147" s="89"/>
      <c r="D147" s="89"/>
      <c r="E147" s="89"/>
      <c r="F147" s="89"/>
      <c r="G147" s="89"/>
      <c r="H147" s="89"/>
      <c r="I147" s="89"/>
      <c r="J147" s="89"/>
      <c r="K147" s="89"/>
    </row>
    <row r="148" spans="1:11">
      <c r="A148" s="4"/>
      <c r="B148" s="89"/>
      <c r="C148" s="89"/>
      <c r="D148" s="89"/>
      <c r="E148" s="89"/>
      <c r="F148" s="89"/>
      <c r="G148" s="89"/>
      <c r="H148" s="89"/>
      <c r="I148" s="89"/>
      <c r="J148" s="89"/>
      <c r="K148" s="89"/>
    </row>
    <row r="149" spans="1:11">
      <c r="A149" s="4"/>
      <c r="B149" s="89"/>
      <c r="C149" s="89"/>
      <c r="D149" s="89"/>
      <c r="E149" s="89"/>
      <c r="F149" s="89"/>
      <c r="G149" s="89"/>
      <c r="H149" s="89"/>
      <c r="I149" s="89"/>
      <c r="J149" s="89"/>
      <c r="K149" s="89"/>
    </row>
    <row r="150" spans="1:11">
      <c r="A150" s="4"/>
      <c r="B150" s="89"/>
      <c r="C150" s="89"/>
      <c r="D150" s="89"/>
      <c r="E150" s="89"/>
      <c r="F150" s="89"/>
      <c r="G150" s="89"/>
      <c r="H150" s="89"/>
      <c r="I150" s="89"/>
      <c r="J150" s="89"/>
      <c r="K150" s="89"/>
    </row>
    <row r="151" spans="1:11" ht="89.25" customHeight="1">
      <c r="A151" s="4"/>
      <c r="B151" s="89"/>
      <c r="C151" s="89"/>
      <c r="D151" s="89"/>
      <c r="E151" s="89"/>
      <c r="F151" s="89"/>
      <c r="G151" s="89"/>
      <c r="H151" s="89"/>
      <c r="I151" s="89"/>
      <c r="J151" s="89"/>
      <c r="K151" s="89"/>
    </row>
    <row r="152" spans="1:11">
      <c r="A152" s="28"/>
      <c r="B152" s="28"/>
      <c r="C152" s="28"/>
      <c r="D152" s="28"/>
      <c r="E152" s="28"/>
      <c r="F152" s="28"/>
      <c r="G152" s="28"/>
      <c r="H152" s="28"/>
      <c r="I152" s="28"/>
      <c r="J152" s="28"/>
      <c r="K152" s="28"/>
    </row>
    <row r="153" spans="1:11">
      <c r="A153" s="28"/>
      <c r="B153" s="28"/>
      <c r="C153" s="28"/>
      <c r="D153" s="28"/>
      <c r="E153" s="28"/>
      <c r="F153" s="28"/>
      <c r="G153" s="28"/>
      <c r="H153" s="28"/>
      <c r="I153" s="28"/>
      <c r="J153" s="28"/>
      <c r="K153" s="28"/>
    </row>
    <row r="154" spans="1:11">
      <c r="A154" s="28"/>
      <c r="B154" s="28"/>
      <c r="C154" s="28"/>
      <c r="D154" s="28"/>
      <c r="E154" s="28"/>
      <c r="F154" s="28"/>
      <c r="G154" s="28"/>
      <c r="H154" s="28"/>
      <c r="I154" s="28"/>
      <c r="J154" s="28"/>
      <c r="K154" s="28"/>
    </row>
    <row r="155" spans="1:11">
      <c r="A155" s="28"/>
      <c r="B155" s="28"/>
      <c r="C155" s="28"/>
      <c r="D155" s="28"/>
      <c r="E155" s="28"/>
      <c r="F155" s="28"/>
      <c r="G155" s="28"/>
      <c r="H155" s="28"/>
      <c r="I155" s="28"/>
      <c r="J155" s="28"/>
      <c r="K155" s="28"/>
    </row>
    <row r="156" spans="1:11">
      <c r="A156" s="28"/>
      <c r="B156" s="28"/>
      <c r="C156" s="28"/>
      <c r="D156" s="28"/>
      <c r="E156" s="28"/>
      <c r="F156" s="28"/>
      <c r="G156" s="28"/>
      <c r="H156" s="28"/>
      <c r="I156" s="28"/>
      <c r="J156" s="28"/>
      <c r="K156" s="28"/>
    </row>
    <row r="157" spans="1:11">
      <c r="A157" s="28"/>
      <c r="B157" s="28"/>
      <c r="C157" s="28"/>
      <c r="D157" s="28"/>
      <c r="E157" s="28"/>
      <c r="F157" s="28"/>
      <c r="G157" s="28"/>
      <c r="H157" s="28"/>
      <c r="I157" s="28"/>
      <c r="J157" s="28"/>
      <c r="K157" s="28"/>
    </row>
    <row r="158" spans="1:11">
      <c r="A158" s="28"/>
      <c r="B158" s="28"/>
      <c r="C158" s="28"/>
      <c r="D158" s="28"/>
      <c r="E158" s="28"/>
      <c r="F158" s="28"/>
      <c r="G158" s="28"/>
      <c r="H158" s="28"/>
      <c r="I158" s="28"/>
      <c r="J158" s="28"/>
      <c r="K158" s="28"/>
    </row>
    <row r="159" spans="1:11">
      <c r="A159" s="28"/>
      <c r="B159" s="28"/>
      <c r="C159" s="28"/>
      <c r="D159" s="28"/>
      <c r="E159" s="28"/>
      <c r="F159" s="28"/>
      <c r="G159" s="28"/>
      <c r="H159" s="28"/>
      <c r="I159" s="28"/>
      <c r="J159" s="28"/>
      <c r="K159" s="28"/>
    </row>
    <row r="160" spans="1:11">
      <c r="A160" s="28"/>
      <c r="B160" s="28"/>
      <c r="C160" s="28"/>
      <c r="D160" s="28"/>
      <c r="E160" s="28"/>
      <c r="F160" s="28"/>
      <c r="G160" s="28"/>
      <c r="H160" s="28"/>
      <c r="I160" s="28"/>
      <c r="J160" s="28"/>
      <c r="K160" s="28"/>
    </row>
    <row r="161" spans="1:11">
      <c r="A161" s="28"/>
      <c r="B161" s="28"/>
      <c r="C161" s="28"/>
      <c r="D161" s="28"/>
      <c r="E161" s="28"/>
      <c r="F161" s="28"/>
      <c r="G161" s="28"/>
      <c r="H161" s="28"/>
      <c r="I161" s="28"/>
      <c r="J161" s="28"/>
      <c r="K161" s="28"/>
    </row>
    <row r="162" spans="1:11">
      <c r="A162" s="28"/>
      <c r="B162" s="28"/>
      <c r="C162" s="28"/>
      <c r="D162" s="28"/>
      <c r="E162" s="28"/>
      <c r="F162" s="28"/>
      <c r="G162" s="28"/>
      <c r="H162" s="28"/>
      <c r="I162" s="28"/>
      <c r="J162" s="28"/>
      <c r="K162" s="28"/>
    </row>
    <row r="163" spans="1:11">
      <c r="A163" s="28"/>
      <c r="B163" s="28"/>
      <c r="C163" s="28"/>
      <c r="D163" s="28"/>
      <c r="E163" s="28"/>
      <c r="F163" s="28"/>
      <c r="G163" s="28"/>
      <c r="H163" s="28"/>
      <c r="I163" s="28"/>
      <c r="J163" s="28"/>
      <c r="K163" s="28"/>
    </row>
    <row r="164" spans="1:11">
      <c r="A164" s="28"/>
      <c r="B164" s="28"/>
      <c r="C164" s="28"/>
      <c r="D164" s="28"/>
      <c r="E164" s="28"/>
      <c r="F164" s="28"/>
      <c r="G164" s="28"/>
      <c r="H164" s="28"/>
      <c r="I164" s="28"/>
      <c r="J164" s="28"/>
      <c r="K164" s="28"/>
    </row>
    <row r="165" spans="1:11">
      <c r="A165" s="28"/>
      <c r="B165" s="28"/>
      <c r="C165" s="28"/>
      <c r="D165" s="28"/>
      <c r="E165" s="28"/>
      <c r="F165" s="28"/>
      <c r="G165" s="28"/>
      <c r="H165" s="28"/>
      <c r="I165" s="28"/>
      <c r="J165" s="28"/>
      <c r="K165" s="28"/>
    </row>
    <row r="166" spans="1:11">
      <c r="A166" s="28"/>
      <c r="B166" s="28"/>
      <c r="C166" s="28"/>
      <c r="D166" s="28"/>
      <c r="E166" s="28"/>
      <c r="F166" s="28"/>
      <c r="G166" s="28"/>
      <c r="H166" s="28"/>
      <c r="I166" s="28"/>
      <c r="J166" s="28"/>
      <c r="K166" s="28"/>
    </row>
    <row r="167" spans="1:11">
      <c r="A167" s="28"/>
      <c r="B167" s="28"/>
      <c r="C167" s="28"/>
      <c r="D167" s="28"/>
      <c r="E167" s="28"/>
      <c r="F167" s="28"/>
      <c r="G167" s="28"/>
      <c r="H167" s="28"/>
      <c r="I167" s="28"/>
      <c r="J167" s="28"/>
      <c r="K167" s="28"/>
    </row>
    <row r="168" spans="1:11">
      <c r="A168" s="28"/>
      <c r="B168" s="28"/>
      <c r="C168" s="28"/>
      <c r="D168" s="28"/>
      <c r="E168" s="28"/>
      <c r="F168" s="28"/>
      <c r="G168" s="28"/>
      <c r="H168" s="28"/>
      <c r="I168" s="28"/>
      <c r="J168" s="28"/>
      <c r="K168" s="28"/>
    </row>
    <row r="169" spans="1:11">
      <c r="A169" s="28"/>
      <c r="B169" s="28"/>
      <c r="C169" s="28"/>
      <c r="D169" s="28"/>
      <c r="E169" s="28"/>
      <c r="F169" s="28"/>
      <c r="G169" s="28"/>
      <c r="H169" s="28"/>
      <c r="I169" s="28"/>
      <c r="J169" s="28"/>
      <c r="K169" s="28"/>
    </row>
    <row r="170" spans="1:11">
      <c r="A170" s="28"/>
      <c r="B170" s="28"/>
      <c r="C170" s="28"/>
      <c r="D170" s="28"/>
      <c r="E170" s="28"/>
      <c r="F170" s="28"/>
      <c r="G170" s="28"/>
      <c r="H170" s="28"/>
      <c r="I170" s="28"/>
      <c r="J170" s="28"/>
      <c r="K170" s="28"/>
    </row>
    <row r="171" spans="1:11">
      <c r="A171" s="28"/>
      <c r="B171" s="28"/>
      <c r="C171" s="28"/>
      <c r="D171" s="28"/>
      <c r="E171" s="28"/>
      <c r="F171" s="28"/>
      <c r="G171" s="28"/>
      <c r="H171" s="28"/>
      <c r="I171" s="28"/>
      <c r="J171" s="28"/>
      <c r="K171" s="28"/>
    </row>
    <row r="172" spans="1:11">
      <c r="A172" s="28"/>
      <c r="B172" s="28"/>
      <c r="C172" s="28"/>
      <c r="D172" s="28"/>
      <c r="E172" s="28"/>
      <c r="F172" s="28"/>
      <c r="G172" s="28"/>
      <c r="H172" s="28"/>
      <c r="I172" s="28"/>
      <c r="J172" s="28"/>
      <c r="K172" s="28"/>
    </row>
    <row r="173" spans="1:11">
      <c r="A173" s="28"/>
      <c r="B173" s="28"/>
      <c r="C173" s="28"/>
      <c r="D173" s="28"/>
      <c r="E173" s="28"/>
      <c r="F173" s="28"/>
      <c r="G173" s="28"/>
      <c r="H173" s="28"/>
      <c r="I173" s="28"/>
      <c r="J173" s="28"/>
      <c r="K173" s="28"/>
    </row>
    <row r="174" spans="1:11">
      <c r="A174" s="28"/>
      <c r="B174" s="28"/>
      <c r="C174" s="28"/>
      <c r="D174" s="28"/>
      <c r="E174" s="28"/>
      <c r="F174" s="28"/>
      <c r="G174" s="28"/>
      <c r="H174" s="28"/>
      <c r="I174" s="28"/>
      <c r="J174" s="28"/>
      <c r="K174" s="28"/>
    </row>
    <row r="175" spans="1:11">
      <c r="A175" s="28"/>
      <c r="B175" s="28"/>
      <c r="C175" s="28"/>
      <c r="D175" s="28"/>
      <c r="E175" s="28"/>
      <c r="F175" s="28"/>
      <c r="G175" s="28"/>
      <c r="H175" s="28"/>
      <c r="I175" s="28"/>
      <c r="J175" s="28"/>
      <c r="K175" s="28"/>
    </row>
    <row r="176" spans="1:11">
      <c r="A176" s="28"/>
      <c r="B176" s="28"/>
      <c r="C176" s="28"/>
      <c r="D176" s="28"/>
      <c r="E176" s="28"/>
      <c r="F176" s="28"/>
      <c r="G176" s="28"/>
      <c r="H176" s="28"/>
      <c r="I176" s="28"/>
      <c r="J176" s="28"/>
      <c r="K176" s="28"/>
    </row>
    <row r="177" spans="1:11">
      <c r="A177" s="28"/>
      <c r="B177" s="28"/>
      <c r="C177" s="28"/>
      <c r="D177" s="28"/>
      <c r="E177" s="28"/>
      <c r="F177" s="28"/>
      <c r="G177" s="28"/>
      <c r="H177" s="28"/>
      <c r="I177" s="28"/>
      <c r="J177" s="28"/>
      <c r="K177" s="28"/>
    </row>
    <row r="178" spans="1:11">
      <c r="A178" s="28"/>
      <c r="B178" s="28"/>
      <c r="C178" s="28"/>
      <c r="D178" s="28"/>
      <c r="E178" s="28"/>
      <c r="F178" s="28"/>
      <c r="G178" s="28"/>
      <c r="H178" s="28"/>
      <c r="I178" s="28"/>
      <c r="J178" s="28"/>
      <c r="K178" s="28"/>
    </row>
    <row r="179" spans="1:11">
      <c r="A179" s="28"/>
      <c r="B179" s="28"/>
      <c r="C179" s="28"/>
      <c r="D179" s="28"/>
      <c r="E179" s="28"/>
      <c r="F179" s="28"/>
      <c r="G179" s="28"/>
      <c r="H179" s="28"/>
      <c r="I179" s="28"/>
      <c r="J179" s="28"/>
      <c r="K179" s="28"/>
    </row>
    <row r="180" spans="1:11">
      <c r="A180" s="28"/>
      <c r="B180" s="28"/>
      <c r="C180" s="28"/>
      <c r="D180" s="28"/>
      <c r="E180" s="28"/>
      <c r="F180" s="28"/>
      <c r="G180" s="28"/>
      <c r="H180" s="28"/>
      <c r="I180" s="28"/>
      <c r="J180" s="28"/>
      <c r="K180" s="28"/>
    </row>
    <row r="181" spans="1:11">
      <c r="A181" s="28"/>
      <c r="B181" s="28"/>
      <c r="C181" s="28"/>
      <c r="D181" s="28"/>
      <c r="E181" s="28"/>
      <c r="F181" s="28"/>
      <c r="G181" s="28"/>
      <c r="H181" s="28"/>
      <c r="I181" s="28"/>
      <c r="J181" s="28"/>
      <c r="K181" s="28"/>
    </row>
    <row r="182" spans="1:11">
      <c r="A182" s="28"/>
      <c r="B182" s="28"/>
      <c r="C182" s="28"/>
      <c r="D182" s="28"/>
      <c r="E182" s="28"/>
      <c r="F182" s="28"/>
      <c r="G182" s="28"/>
      <c r="H182" s="28"/>
      <c r="I182" s="28"/>
      <c r="J182" s="28"/>
      <c r="K182" s="28"/>
    </row>
    <row r="183" spans="1:11">
      <c r="A183" s="28"/>
      <c r="B183" s="28"/>
      <c r="C183" s="28"/>
      <c r="D183" s="28"/>
      <c r="E183" s="28"/>
      <c r="F183" s="28"/>
      <c r="G183" s="28"/>
      <c r="H183" s="28"/>
      <c r="I183" s="28"/>
      <c r="J183" s="28"/>
      <c r="K183" s="28"/>
    </row>
    <row r="184" spans="1:11">
      <c r="A184" s="28"/>
      <c r="B184" s="28"/>
      <c r="C184" s="28"/>
      <c r="D184" s="28"/>
      <c r="E184" s="28"/>
      <c r="F184" s="28"/>
      <c r="G184" s="28"/>
      <c r="H184" s="28"/>
      <c r="I184" s="28"/>
      <c r="J184" s="28"/>
      <c r="K184" s="28"/>
    </row>
    <row r="185" spans="1:11">
      <c r="A185" s="28"/>
      <c r="B185" s="28"/>
      <c r="C185" s="28"/>
      <c r="D185" s="28"/>
      <c r="E185" s="28"/>
      <c r="F185" s="28"/>
      <c r="G185" s="28"/>
      <c r="H185" s="28"/>
      <c r="I185" s="28"/>
      <c r="J185" s="28"/>
      <c r="K185" s="28"/>
    </row>
    <row r="186" spans="1:11">
      <c r="A186" s="28"/>
      <c r="B186" s="28"/>
      <c r="C186" s="28"/>
      <c r="D186" s="28"/>
      <c r="E186" s="28"/>
      <c r="F186" s="28"/>
      <c r="G186" s="28"/>
      <c r="H186" s="28"/>
      <c r="I186" s="28"/>
      <c r="J186" s="28"/>
      <c r="K186" s="28"/>
    </row>
    <row r="187" spans="1:11">
      <c r="A187" s="28"/>
      <c r="B187" s="28"/>
      <c r="C187" s="28"/>
      <c r="D187" s="28"/>
      <c r="E187" s="28"/>
      <c r="F187" s="28"/>
      <c r="G187" s="28"/>
      <c r="H187" s="28"/>
      <c r="I187" s="28"/>
      <c r="J187" s="28"/>
      <c r="K187" s="28"/>
    </row>
    <row r="188" spans="1:11">
      <c r="A188" s="28"/>
      <c r="B188" s="28"/>
      <c r="C188" s="28"/>
      <c r="D188" s="28"/>
      <c r="E188" s="28"/>
      <c r="F188" s="28"/>
      <c r="G188" s="28"/>
      <c r="H188" s="28"/>
      <c r="I188" s="28"/>
      <c r="J188" s="28"/>
      <c r="K188" s="28"/>
    </row>
    <row r="189" spans="1:11">
      <c r="A189" s="28"/>
      <c r="B189" s="28"/>
      <c r="C189" s="28"/>
      <c r="D189" s="28"/>
      <c r="E189" s="28"/>
      <c r="F189" s="28"/>
      <c r="G189" s="28"/>
      <c r="H189" s="28"/>
      <c r="I189" s="28"/>
      <c r="J189" s="28"/>
      <c r="K189" s="28"/>
    </row>
    <row r="190" spans="1:11">
      <c r="A190" s="28"/>
      <c r="B190" s="28"/>
      <c r="C190" s="28"/>
      <c r="D190" s="28"/>
      <c r="E190" s="28"/>
      <c r="F190" s="28"/>
      <c r="G190" s="28"/>
      <c r="H190" s="28"/>
      <c r="I190" s="28"/>
      <c r="J190" s="28"/>
      <c r="K190" s="28"/>
    </row>
    <row r="191" spans="1:11">
      <c r="A191" s="28"/>
      <c r="B191" s="28"/>
      <c r="C191" s="28"/>
      <c r="D191" s="28"/>
      <c r="E191" s="28"/>
      <c r="F191" s="28"/>
      <c r="G191" s="28"/>
      <c r="H191" s="28"/>
      <c r="I191" s="28"/>
      <c r="J191" s="28"/>
      <c r="K191" s="28"/>
    </row>
    <row r="192" spans="1:11">
      <c r="A192" s="28"/>
      <c r="B192" s="28"/>
      <c r="C192" s="28"/>
      <c r="D192" s="28"/>
      <c r="E192" s="28"/>
      <c r="F192" s="28"/>
      <c r="G192" s="28"/>
      <c r="H192" s="28"/>
      <c r="I192" s="28"/>
      <c r="J192" s="28"/>
      <c r="K192" s="28"/>
    </row>
    <row r="193" spans="1:11">
      <c r="A193" s="28"/>
      <c r="B193" s="28"/>
      <c r="C193" s="28"/>
      <c r="D193" s="28"/>
      <c r="E193" s="28"/>
      <c r="F193" s="28"/>
      <c r="G193" s="28"/>
      <c r="H193" s="28"/>
      <c r="I193" s="28"/>
      <c r="J193" s="28"/>
      <c r="K193" s="28"/>
    </row>
    <row r="194" spans="1:11">
      <c r="A194" s="28"/>
      <c r="B194" s="28"/>
      <c r="C194" s="28"/>
      <c r="D194" s="28"/>
      <c r="E194" s="28"/>
      <c r="F194" s="28"/>
      <c r="G194" s="28"/>
      <c r="H194" s="28"/>
      <c r="I194" s="28"/>
      <c r="J194" s="28"/>
      <c r="K194" s="28"/>
    </row>
    <row r="195" spans="1:11">
      <c r="A195" s="28"/>
      <c r="B195" s="28"/>
      <c r="C195" s="28"/>
      <c r="D195" s="28"/>
      <c r="E195" s="28"/>
      <c r="F195" s="28"/>
      <c r="G195" s="28"/>
      <c r="H195" s="28"/>
      <c r="I195" s="28"/>
      <c r="J195" s="28"/>
      <c r="K195" s="28"/>
    </row>
    <row r="196" spans="1:11">
      <c r="A196" s="28"/>
      <c r="B196" s="28"/>
      <c r="C196" s="28"/>
      <c r="D196" s="28"/>
      <c r="E196" s="28"/>
      <c r="F196" s="28"/>
      <c r="G196" s="28"/>
      <c r="H196" s="28"/>
      <c r="I196" s="28"/>
      <c r="J196" s="28"/>
      <c r="K196" s="28"/>
    </row>
    <row r="197" spans="1:11">
      <c r="A197" s="28"/>
      <c r="B197" s="28"/>
      <c r="C197" s="28"/>
      <c r="D197" s="28"/>
      <c r="E197" s="28"/>
      <c r="F197" s="28"/>
      <c r="G197" s="28"/>
      <c r="H197" s="28"/>
      <c r="I197" s="28"/>
      <c r="J197" s="28"/>
      <c r="K197" s="28"/>
    </row>
    <row r="198" spans="1:11">
      <c r="A198" s="28"/>
      <c r="B198" s="28"/>
      <c r="C198" s="28"/>
      <c r="D198" s="28"/>
      <c r="E198" s="28"/>
      <c r="F198" s="28"/>
      <c r="G198" s="28"/>
      <c r="H198" s="28"/>
      <c r="I198" s="28"/>
      <c r="J198" s="28"/>
      <c r="K198" s="28"/>
    </row>
    <row r="199" spans="1:11">
      <c r="A199" s="28"/>
      <c r="B199" s="28"/>
      <c r="C199" s="28"/>
      <c r="D199" s="28"/>
      <c r="E199" s="28"/>
      <c r="F199" s="28"/>
      <c r="G199" s="28"/>
      <c r="H199" s="28"/>
      <c r="I199" s="28"/>
      <c r="J199" s="28"/>
      <c r="K199" s="28"/>
    </row>
    <row r="200" spans="1:11">
      <c r="A200" s="28"/>
      <c r="B200" s="28"/>
      <c r="C200" s="28"/>
      <c r="D200" s="28"/>
      <c r="E200" s="28"/>
      <c r="F200" s="28"/>
      <c r="G200" s="28"/>
      <c r="H200" s="28"/>
      <c r="I200" s="28"/>
      <c r="J200" s="28"/>
      <c r="K200" s="28"/>
    </row>
    <row r="201" spans="1:11">
      <c r="A201" s="28"/>
      <c r="B201" s="28"/>
      <c r="C201" s="28"/>
      <c r="D201" s="28"/>
      <c r="E201" s="28"/>
      <c r="F201" s="28"/>
      <c r="G201" s="28"/>
      <c r="H201" s="28"/>
      <c r="I201" s="28"/>
      <c r="J201" s="28"/>
      <c r="K201" s="28"/>
    </row>
    <row r="202" spans="1:11">
      <c r="A202" s="28"/>
      <c r="B202" s="28"/>
      <c r="C202" s="28"/>
      <c r="D202" s="28"/>
      <c r="E202" s="28"/>
      <c r="F202" s="28"/>
      <c r="G202" s="28"/>
      <c r="H202" s="28"/>
      <c r="I202" s="28"/>
      <c r="J202" s="28"/>
      <c r="K202" s="28"/>
    </row>
    <row r="203" spans="1:11">
      <c r="A203" s="28"/>
      <c r="B203" s="28"/>
      <c r="C203" s="28"/>
      <c r="D203" s="28"/>
      <c r="E203" s="28"/>
      <c r="F203" s="28"/>
      <c r="G203" s="28"/>
      <c r="H203" s="28"/>
      <c r="I203" s="28"/>
      <c r="J203" s="28"/>
      <c r="K203" s="28"/>
    </row>
    <row r="204" spans="1:11">
      <c r="A204" s="28"/>
      <c r="B204" s="28"/>
      <c r="C204" s="28"/>
      <c r="D204" s="28"/>
      <c r="E204" s="28"/>
      <c r="F204" s="28"/>
      <c r="G204" s="28"/>
      <c r="H204" s="28"/>
      <c r="I204" s="28"/>
      <c r="J204" s="28"/>
      <c r="K204" s="28"/>
    </row>
    <row r="205" spans="1:11">
      <c r="A205" s="28"/>
      <c r="B205" s="28"/>
      <c r="C205" s="28"/>
      <c r="D205" s="28"/>
      <c r="E205" s="28"/>
      <c r="F205" s="28"/>
      <c r="G205" s="28"/>
      <c r="H205" s="28"/>
      <c r="I205" s="28"/>
      <c r="J205" s="28"/>
      <c r="K205" s="28"/>
    </row>
    <row r="206" spans="1:11">
      <c r="A206" s="28"/>
      <c r="B206" s="28"/>
      <c r="C206" s="28"/>
      <c r="D206" s="28"/>
      <c r="E206" s="28"/>
      <c r="F206" s="28"/>
      <c r="G206" s="28"/>
      <c r="H206" s="28"/>
      <c r="I206" s="28"/>
      <c r="J206" s="28"/>
      <c r="K206" s="28"/>
    </row>
    <row r="207" spans="1:11">
      <c r="A207" s="28"/>
      <c r="B207" s="28"/>
      <c r="C207" s="28"/>
      <c r="D207" s="28"/>
      <c r="E207" s="28"/>
      <c r="F207" s="28"/>
      <c r="G207" s="28"/>
      <c r="H207" s="28"/>
      <c r="I207" s="28"/>
      <c r="J207" s="28"/>
      <c r="K207" s="28"/>
    </row>
    <row r="208" spans="1:11">
      <c r="A208" s="28"/>
      <c r="B208" s="28"/>
      <c r="C208" s="28"/>
      <c r="D208" s="28"/>
      <c r="E208" s="28"/>
      <c r="F208" s="28"/>
      <c r="G208" s="28"/>
      <c r="H208" s="28"/>
      <c r="I208" s="28"/>
      <c r="J208" s="28"/>
      <c r="K208" s="28"/>
    </row>
    <row r="209" spans="1:11">
      <c r="A209" s="28"/>
      <c r="B209" s="28"/>
      <c r="C209" s="28"/>
      <c r="D209" s="28"/>
      <c r="E209" s="28"/>
      <c r="F209" s="28"/>
      <c r="G209" s="28"/>
      <c r="H209" s="28"/>
      <c r="I209" s="28"/>
      <c r="J209" s="28"/>
      <c r="K209" s="28"/>
    </row>
    <row r="210" spans="1:11">
      <c r="A210" s="28"/>
      <c r="B210" s="28"/>
      <c r="C210" s="28"/>
      <c r="D210" s="28"/>
      <c r="E210" s="28"/>
      <c r="F210" s="28"/>
      <c r="G210" s="28"/>
      <c r="H210" s="28"/>
      <c r="I210" s="28"/>
      <c r="J210" s="28"/>
      <c r="K210" s="28"/>
    </row>
    <row r="211" spans="1:11">
      <c r="A211" s="28"/>
      <c r="B211" s="28"/>
      <c r="C211" s="28"/>
      <c r="D211" s="28"/>
      <c r="E211" s="28"/>
      <c r="F211" s="28"/>
      <c r="G211" s="28"/>
      <c r="H211" s="28"/>
      <c r="I211" s="28"/>
      <c r="J211" s="28"/>
      <c r="K211" s="28"/>
    </row>
    <row r="212" spans="1:11">
      <c r="A212" s="28"/>
      <c r="B212" s="28"/>
      <c r="C212" s="28"/>
      <c r="D212" s="28"/>
      <c r="E212" s="28"/>
      <c r="F212" s="28"/>
      <c r="G212" s="28"/>
      <c r="H212" s="28"/>
      <c r="I212" s="28"/>
      <c r="J212" s="28"/>
      <c r="K212" s="28"/>
    </row>
    <row r="213" spans="1:11">
      <c r="A213" s="28"/>
      <c r="B213" s="28"/>
      <c r="C213" s="28"/>
      <c r="D213" s="28"/>
      <c r="E213" s="28"/>
      <c r="F213" s="28"/>
      <c r="G213" s="28"/>
      <c r="H213" s="28"/>
      <c r="I213" s="28"/>
      <c r="J213" s="28"/>
      <c r="K213" s="28"/>
    </row>
    <row r="214" spans="1:11">
      <c r="A214" s="28"/>
      <c r="B214" s="28"/>
      <c r="C214" s="28"/>
      <c r="D214" s="28"/>
      <c r="E214" s="28"/>
      <c r="F214" s="28"/>
      <c r="G214" s="28"/>
      <c r="H214" s="28"/>
      <c r="I214" s="28"/>
      <c r="J214" s="28"/>
      <c r="K214" s="28"/>
    </row>
    <row r="215" spans="1:11">
      <c r="A215" s="28"/>
      <c r="B215" s="28"/>
      <c r="C215" s="28"/>
      <c r="D215" s="28"/>
      <c r="E215" s="28"/>
      <c r="F215" s="28"/>
      <c r="G215" s="28"/>
      <c r="H215" s="28"/>
      <c r="I215" s="28"/>
      <c r="J215" s="28"/>
      <c r="K215" s="28"/>
    </row>
    <row r="216" spans="1:11">
      <c r="A216" s="28"/>
      <c r="B216" s="28"/>
      <c r="C216" s="28"/>
      <c r="D216" s="28"/>
      <c r="E216" s="28"/>
      <c r="F216" s="28"/>
      <c r="G216" s="28"/>
      <c r="H216" s="28"/>
      <c r="I216" s="28"/>
      <c r="J216" s="28"/>
      <c r="K216" s="28"/>
    </row>
    <row r="217" spans="1:11">
      <c r="A217" s="28"/>
      <c r="B217" s="28"/>
      <c r="C217" s="28"/>
      <c r="D217" s="28"/>
      <c r="E217" s="28"/>
      <c r="F217" s="28"/>
      <c r="G217" s="28"/>
      <c r="H217" s="28"/>
      <c r="I217" s="28"/>
      <c r="J217" s="28"/>
      <c r="K217" s="28"/>
    </row>
    <row r="218" spans="1:11">
      <c r="A218" s="28"/>
      <c r="B218" s="28"/>
      <c r="C218" s="28"/>
      <c r="D218" s="28"/>
      <c r="E218" s="28"/>
      <c r="F218" s="28"/>
      <c r="G218" s="28"/>
      <c r="H218" s="28"/>
      <c r="I218" s="28"/>
      <c r="J218" s="28"/>
      <c r="K218" s="28"/>
    </row>
    <row r="219" spans="1:11">
      <c r="A219" s="28"/>
      <c r="B219" s="28"/>
      <c r="C219" s="28"/>
      <c r="D219" s="28"/>
      <c r="E219" s="28"/>
      <c r="F219" s="28"/>
      <c r="G219" s="28"/>
      <c r="H219" s="28"/>
      <c r="I219" s="28"/>
      <c r="J219" s="28"/>
      <c r="K219" s="28"/>
    </row>
    <row r="220" spans="1:11">
      <c r="A220" s="28"/>
      <c r="B220" s="28"/>
      <c r="C220" s="28"/>
      <c r="D220" s="28"/>
      <c r="E220" s="28"/>
      <c r="F220" s="28"/>
      <c r="G220" s="28"/>
      <c r="H220" s="28"/>
      <c r="I220" s="28"/>
      <c r="J220" s="28"/>
      <c r="K220" s="28"/>
    </row>
    <row r="221" spans="1:11">
      <c r="A221" s="28"/>
      <c r="B221" s="28"/>
      <c r="C221" s="28"/>
      <c r="D221" s="28"/>
      <c r="E221" s="28"/>
      <c r="F221" s="28"/>
      <c r="G221" s="28"/>
      <c r="H221" s="28"/>
      <c r="I221" s="28"/>
      <c r="J221" s="28"/>
      <c r="K221" s="28"/>
    </row>
    <row r="222" spans="1:11">
      <c r="A222" s="28"/>
      <c r="B222" s="28"/>
      <c r="C222" s="28"/>
      <c r="D222" s="28"/>
      <c r="E222" s="28"/>
      <c r="F222" s="28"/>
      <c r="G222" s="28"/>
      <c r="H222" s="28"/>
      <c r="I222" s="28"/>
      <c r="J222" s="28"/>
      <c r="K222" s="28"/>
    </row>
    <row r="223" spans="1:11">
      <c r="A223" s="28"/>
      <c r="B223" s="28"/>
      <c r="C223" s="28"/>
      <c r="D223" s="28"/>
      <c r="E223" s="28"/>
      <c r="F223" s="28"/>
      <c r="G223" s="28"/>
      <c r="H223" s="28"/>
      <c r="I223" s="28"/>
      <c r="J223" s="28"/>
      <c r="K223" s="28"/>
    </row>
    <row r="224" spans="1:11">
      <c r="A224" s="28"/>
      <c r="B224" s="28"/>
      <c r="C224" s="28"/>
      <c r="D224" s="28"/>
      <c r="E224" s="28"/>
      <c r="F224" s="28"/>
      <c r="G224" s="28"/>
      <c r="H224" s="28"/>
      <c r="I224" s="28"/>
      <c r="J224" s="28"/>
      <c r="K224" s="28"/>
    </row>
    <row r="225" spans="1:11">
      <c r="A225" s="28"/>
      <c r="B225" s="28"/>
      <c r="C225" s="28"/>
      <c r="D225" s="28"/>
      <c r="E225" s="28"/>
      <c r="F225" s="28"/>
      <c r="G225" s="28"/>
      <c r="H225" s="28"/>
      <c r="I225" s="28"/>
      <c r="J225" s="28"/>
      <c r="K225" s="28"/>
    </row>
    <row r="226" spans="1:11">
      <c r="A226" s="28"/>
      <c r="B226" s="28"/>
      <c r="C226" s="28"/>
      <c r="D226" s="28"/>
      <c r="E226" s="28"/>
      <c r="F226" s="28"/>
      <c r="G226" s="28"/>
      <c r="H226" s="28"/>
      <c r="I226" s="28"/>
      <c r="J226" s="28"/>
      <c r="K226" s="28"/>
    </row>
    <row r="227" spans="1:11">
      <c r="A227" s="28"/>
      <c r="B227" s="28"/>
      <c r="C227" s="28"/>
      <c r="D227" s="28"/>
      <c r="E227" s="28"/>
      <c r="F227" s="28"/>
      <c r="G227" s="28"/>
      <c r="H227" s="28"/>
      <c r="I227" s="28"/>
      <c r="J227" s="28"/>
      <c r="K227" s="28"/>
    </row>
    <row r="228" spans="1:11">
      <c r="A228" s="28"/>
      <c r="B228" s="28"/>
      <c r="C228" s="28"/>
      <c r="D228" s="28"/>
      <c r="E228" s="28"/>
      <c r="F228" s="28"/>
      <c r="G228" s="28"/>
      <c r="H228" s="28"/>
      <c r="I228" s="28"/>
      <c r="J228" s="28"/>
      <c r="K228" s="28"/>
    </row>
    <row r="229" spans="1:11">
      <c r="A229" s="28"/>
      <c r="B229" s="28"/>
      <c r="C229" s="28"/>
      <c r="D229" s="28"/>
      <c r="E229" s="28"/>
      <c r="F229" s="28"/>
      <c r="G229" s="28"/>
      <c r="H229" s="28"/>
      <c r="I229" s="28"/>
      <c r="J229" s="28"/>
      <c r="K229" s="28"/>
    </row>
    <row r="230" spans="1:11">
      <c r="A230" s="28"/>
      <c r="B230" s="28"/>
      <c r="C230" s="28"/>
      <c r="D230" s="28"/>
      <c r="E230" s="28"/>
      <c r="F230" s="28"/>
      <c r="G230" s="28"/>
      <c r="H230" s="28"/>
      <c r="I230" s="28"/>
      <c r="J230" s="28"/>
      <c r="K230" s="28"/>
    </row>
    <row r="231" spans="1:11">
      <c r="A231" s="28"/>
      <c r="B231" s="28"/>
      <c r="C231" s="28"/>
      <c r="D231" s="28"/>
      <c r="E231" s="28"/>
      <c r="F231" s="28"/>
      <c r="G231" s="28"/>
      <c r="H231" s="28"/>
      <c r="I231" s="28"/>
      <c r="J231" s="28"/>
      <c r="K231" s="28"/>
    </row>
    <row r="232" spans="1:11">
      <c r="A232" s="28"/>
      <c r="B232" s="28"/>
      <c r="C232" s="28"/>
      <c r="D232" s="28"/>
      <c r="E232" s="28"/>
      <c r="F232" s="28"/>
      <c r="G232" s="28"/>
      <c r="H232" s="28"/>
      <c r="I232" s="28"/>
      <c r="J232" s="28"/>
      <c r="K232" s="28"/>
    </row>
    <row r="233" spans="1:11">
      <c r="A233" s="28"/>
      <c r="B233" s="28"/>
      <c r="C233" s="28"/>
      <c r="D233" s="28"/>
      <c r="E233" s="28"/>
      <c r="F233" s="28"/>
      <c r="G233" s="28"/>
      <c r="H233" s="28"/>
      <c r="I233" s="28"/>
      <c r="J233" s="28"/>
      <c r="K233" s="28"/>
    </row>
    <row r="234" spans="1:11">
      <c r="A234" s="28"/>
      <c r="B234" s="28"/>
      <c r="C234" s="28"/>
      <c r="D234" s="28"/>
      <c r="E234" s="28"/>
      <c r="F234" s="28"/>
      <c r="G234" s="28"/>
      <c r="H234" s="28"/>
      <c r="I234" s="28"/>
      <c r="J234" s="28"/>
      <c r="K234" s="28"/>
    </row>
    <row r="235" spans="1:11">
      <c r="A235" s="28"/>
      <c r="B235" s="28"/>
      <c r="C235" s="28"/>
      <c r="D235" s="28"/>
      <c r="E235" s="28"/>
      <c r="F235" s="28"/>
      <c r="G235" s="28"/>
      <c r="H235" s="28"/>
      <c r="I235" s="28"/>
      <c r="J235" s="28"/>
      <c r="K235" s="28"/>
    </row>
    <row r="236" spans="1:11">
      <c r="A236" s="28"/>
      <c r="B236" s="28"/>
      <c r="C236" s="28"/>
      <c r="D236" s="28"/>
      <c r="E236" s="28"/>
      <c r="F236" s="28"/>
      <c r="G236" s="28"/>
      <c r="H236" s="28"/>
      <c r="I236" s="28"/>
      <c r="J236" s="28"/>
      <c r="K236" s="28"/>
    </row>
    <row r="237" spans="1:11">
      <c r="A237" s="28"/>
      <c r="B237" s="28"/>
      <c r="C237" s="28"/>
      <c r="D237" s="28"/>
      <c r="E237" s="28"/>
      <c r="F237" s="28"/>
      <c r="G237" s="28"/>
      <c r="H237" s="28"/>
      <c r="I237" s="28"/>
      <c r="J237" s="28"/>
      <c r="K237" s="28"/>
    </row>
    <row r="238" spans="1:11">
      <c r="A238" s="28"/>
      <c r="B238" s="28"/>
      <c r="C238" s="28"/>
      <c r="D238" s="28"/>
      <c r="E238" s="28"/>
      <c r="F238" s="28"/>
      <c r="G238" s="28"/>
      <c r="H238" s="28"/>
      <c r="I238" s="28"/>
      <c r="J238" s="28"/>
      <c r="K238" s="28"/>
    </row>
    <row r="239" spans="1:11">
      <c r="A239" s="28"/>
      <c r="B239" s="28"/>
      <c r="C239" s="28"/>
      <c r="D239" s="28"/>
      <c r="E239" s="28"/>
      <c r="F239" s="28"/>
      <c r="G239" s="28"/>
      <c r="H239" s="28"/>
      <c r="I239" s="28"/>
      <c r="J239" s="28"/>
      <c r="K239" s="28"/>
    </row>
    <row r="240" spans="1:11">
      <c r="A240" s="28"/>
      <c r="B240" s="28"/>
      <c r="C240" s="28"/>
      <c r="D240" s="28"/>
      <c r="E240" s="28"/>
      <c r="F240" s="28"/>
      <c r="G240" s="28"/>
      <c r="H240" s="28"/>
      <c r="I240" s="28"/>
      <c r="J240" s="28"/>
      <c r="K240" s="28"/>
    </row>
    <row r="241" spans="1:11">
      <c r="A241" s="28"/>
      <c r="B241" s="28"/>
      <c r="C241" s="28"/>
      <c r="D241" s="28"/>
      <c r="E241" s="28"/>
      <c r="F241" s="28"/>
      <c r="G241" s="28"/>
      <c r="H241" s="28"/>
      <c r="I241" s="28"/>
      <c r="J241" s="28"/>
      <c r="K241" s="28"/>
    </row>
    <row r="242" spans="1:11">
      <c r="A242" s="28"/>
      <c r="B242" s="28"/>
      <c r="C242" s="28"/>
      <c r="D242" s="28"/>
      <c r="E242" s="28"/>
      <c r="F242" s="28"/>
      <c r="G242" s="28"/>
      <c r="H242" s="28"/>
      <c r="I242" s="28"/>
      <c r="J242" s="28"/>
      <c r="K242" s="28"/>
    </row>
    <row r="243" spans="1:11">
      <c r="A243" s="28"/>
      <c r="B243" s="28"/>
      <c r="C243" s="28"/>
      <c r="D243" s="28"/>
      <c r="E243" s="28"/>
      <c r="F243" s="28"/>
      <c r="G243" s="28"/>
      <c r="H243" s="28"/>
      <c r="I243" s="28"/>
      <c r="J243" s="28"/>
      <c r="K243" s="28"/>
    </row>
    <row r="244" spans="1:11">
      <c r="A244" s="28"/>
      <c r="B244" s="28"/>
      <c r="C244" s="28"/>
      <c r="D244" s="28"/>
      <c r="E244" s="28"/>
      <c r="F244" s="28"/>
      <c r="G244" s="28"/>
      <c r="H244" s="28"/>
      <c r="I244" s="28"/>
      <c r="J244" s="28"/>
      <c r="K244" s="28"/>
    </row>
    <row r="245" spans="1:11">
      <c r="A245" s="28"/>
      <c r="B245" s="28"/>
      <c r="C245" s="28"/>
      <c r="D245" s="28"/>
      <c r="E245" s="28"/>
      <c r="F245" s="28"/>
      <c r="G245" s="28"/>
      <c r="H245" s="28"/>
      <c r="I245" s="28"/>
      <c r="J245" s="28"/>
      <c r="K245" s="28"/>
    </row>
    <row r="246" spans="1:11">
      <c r="A246" s="28"/>
      <c r="B246" s="28"/>
      <c r="C246" s="28"/>
      <c r="D246" s="28"/>
      <c r="E246" s="28"/>
      <c r="F246" s="28"/>
      <c r="G246" s="28"/>
      <c r="H246" s="28"/>
      <c r="I246" s="28"/>
      <c r="J246" s="28"/>
      <c r="K246" s="28"/>
    </row>
    <row r="247" spans="1:11">
      <c r="A247" s="28"/>
      <c r="B247" s="28"/>
      <c r="C247" s="28"/>
      <c r="D247" s="28"/>
      <c r="E247" s="28"/>
      <c r="F247" s="28"/>
      <c r="G247" s="28"/>
      <c r="H247" s="28"/>
      <c r="I247" s="28"/>
      <c r="J247" s="28"/>
      <c r="K247" s="28"/>
    </row>
    <row r="248" spans="1:11">
      <c r="A248" s="28"/>
      <c r="B248" s="28"/>
      <c r="C248" s="28"/>
      <c r="D248" s="28"/>
      <c r="E248" s="28"/>
      <c r="F248" s="28"/>
      <c r="G248" s="28"/>
      <c r="H248" s="28"/>
      <c r="I248" s="28"/>
      <c r="J248" s="28"/>
      <c r="K248" s="28"/>
    </row>
    <row r="249" spans="1:11">
      <c r="A249" s="28"/>
      <c r="B249" s="28"/>
      <c r="C249" s="28"/>
      <c r="D249" s="28"/>
      <c r="E249" s="28"/>
      <c r="F249" s="28"/>
      <c r="G249" s="28"/>
      <c r="H249" s="28"/>
      <c r="I249" s="28"/>
      <c r="J249" s="28"/>
      <c r="K249" s="28"/>
    </row>
    <row r="250" spans="1:11">
      <c r="A250" s="28"/>
      <c r="B250" s="28"/>
      <c r="C250" s="28"/>
      <c r="D250" s="28"/>
      <c r="E250" s="28"/>
      <c r="F250" s="28"/>
      <c r="G250" s="28"/>
      <c r="H250" s="28"/>
      <c r="I250" s="28"/>
      <c r="J250" s="28"/>
      <c r="K250" s="28"/>
    </row>
    <row r="251" spans="1:11">
      <c r="A251" s="28"/>
      <c r="B251" s="28"/>
      <c r="C251" s="28"/>
      <c r="D251" s="28"/>
      <c r="E251" s="28"/>
      <c r="F251" s="28"/>
      <c r="G251" s="28"/>
      <c r="H251" s="28"/>
      <c r="I251" s="28"/>
      <c r="J251" s="28"/>
      <c r="K251" s="28"/>
    </row>
    <row r="252" spans="1:11">
      <c r="A252" s="28"/>
      <c r="B252" s="28"/>
      <c r="C252" s="28"/>
      <c r="D252" s="28"/>
      <c r="E252" s="28"/>
      <c r="F252" s="28"/>
      <c r="G252" s="28"/>
      <c r="H252" s="28"/>
      <c r="I252" s="28"/>
      <c r="J252" s="28"/>
      <c r="K252" s="28"/>
    </row>
    <row r="253" spans="1:11">
      <c r="A253" s="28"/>
      <c r="B253" s="28"/>
      <c r="C253" s="28"/>
      <c r="D253" s="28"/>
      <c r="E253" s="28"/>
      <c r="F253" s="28"/>
      <c r="G253" s="28"/>
      <c r="H253" s="28"/>
      <c r="I253" s="28"/>
      <c r="J253" s="28"/>
      <c r="K253" s="28"/>
    </row>
    <row r="254" spans="1:11">
      <c r="A254" s="28"/>
      <c r="B254" s="28"/>
      <c r="C254" s="28"/>
      <c r="D254" s="28"/>
      <c r="E254" s="28"/>
      <c r="F254" s="28"/>
      <c r="G254" s="28"/>
      <c r="H254" s="28"/>
      <c r="I254" s="28"/>
      <c r="J254" s="28"/>
      <c r="K254" s="28"/>
    </row>
    <row r="255" spans="1:11">
      <c r="A255" s="28"/>
      <c r="B255" s="28"/>
      <c r="C255" s="28"/>
      <c r="D255" s="28"/>
      <c r="E255" s="28"/>
      <c r="F255" s="28"/>
      <c r="G255" s="28"/>
      <c r="H255" s="28"/>
      <c r="I255" s="28"/>
      <c r="J255" s="28"/>
      <c r="K255" s="28"/>
    </row>
    <row r="256" spans="1:11">
      <c r="A256" s="28"/>
      <c r="B256" s="28"/>
      <c r="C256" s="28"/>
      <c r="D256" s="28"/>
      <c r="E256" s="28"/>
      <c r="F256" s="28"/>
      <c r="G256" s="28"/>
      <c r="H256" s="28"/>
      <c r="I256" s="28"/>
      <c r="J256" s="28"/>
      <c r="K256" s="28"/>
    </row>
    <row r="257" spans="1:11">
      <c r="A257" s="28"/>
      <c r="B257" s="28"/>
      <c r="C257" s="28"/>
      <c r="D257" s="28"/>
      <c r="E257" s="28"/>
      <c r="F257" s="28"/>
      <c r="G257" s="28"/>
      <c r="H257" s="28"/>
      <c r="I257" s="28"/>
      <c r="J257" s="28"/>
      <c r="K257" s="28"/>
    </row>
    <row r="258" spans="1:11">
      <c r="A258" s="28"/>
      <c r="B258" s="28"/>
      <c r="C258" s="28"/>
      <c r="D258" s="28"/>
      <c r="E258" s="28"/>
      <c r="F258" s="28"/>
      <c r="G258" s="28"/>
      <c r="H258" s="28"/>
      <c r="I258" s="28"/>
      <c r="J258" s="28"/>
      <c r="K258" s="28"/>
    </row>
    <row r="259" spans="1:11">
      <c r="A259" s="28"/>
      <c r="B259" s="28"/>
      <c r="C259" s="28"/>
      <c r="D259" s="28"/>
      <c r="E259" s="28"/>
      <c r="F259" s="28"/>
      <c r="G259" s="28"/>
      <c r="H259" s="28"/>
      <c r="I259" s="28"/>
      <c r="J259" s="28"/>
      <c r="K259" s="28"/>
    </row>
    <row r="260" spans="1:11">
      <c r="A260" s="28"/>
      <c r="B260" s="28"/>
      <c r="C260" s="28"/>
      <c r="D260" s="28"/>
      <c r="E260" s="28"/>
      <c r="F260" s="28"/>
      <c r="G260" s="28"/>
      <c r="H260" s="28"/>
      <c r="I260" s="28"/>
      <c r="J260" s="28"/>
      <c r="K260" s="28"/>
    </row>
    <row r="261" spans="1:11">
      <c r="A261" s="28"/>
      <c r="B261" s="28"/>
      <c r="C261" s="28"/>
      <c r="D261" s="28"/>
      <c r="E261" s="28"/>
      <c r="F261" s="28"/>
      <c r="G261" s="28"/>
      <c r="H261" s="28"/>
      <c r="I261" s="28"/>
      <c r="J261" s="28"/>
      <c r="K261" s="28"/>
    </row>
    <row r="262" spans="1:11">
      <c r="A262" s="28"/>
      <c r="B262" s="28"/>
      <c r="C262" s="28"/>
      <c r="D262" s="28"/>
      <c r="E262" s="28"/>
      <c r="F262" s="28"/>
      <c r="G262" s="28"/>
      <c r="H262" s="28"/>
      <c r="I262" s="28"/>
      <c r="J262" s="28"/>
      <c r="K262" s="28"/>
    </row>
    <row r="263" spans="1:11">
      <c r="A263" s="28"/>
      <c r="B263" s="28"/>
      <c r="C263" s="28"/>
      <c r="D263" s="28"/>
      <c r="E263" s="28"/>
      <c r="F263" s="28"/>
      <c r="G263" s="28"/>
      <c r="H263" s="28"/>
      <c r="I263" s="28"/>
      <c r="J263" s="28"/>
      <c r="K263" s="28"/>
    </row>
    <row r="264" spans="1:11">
      <c r="A264" s="28"/>
      <c r="B264" s="28"/>
      <c r="C264" s="28"/>
      <c r="D264" s="28"/>
      <c r="E264" s="28"/>
      <c r="F264" s="28"/>
      <c r="G264" s="28"/>
      <c r="H264" s="28"/>
      <c r="I264" s="28"/>
      <c r="J264" s="28"/>
      <c r="K264" s="28"/>
    </row>
    <row r="265" spans="1:11">
      <c r="A265" s="28"/>
      <c r="B265" s="28"/>
      <c r="C265" s="28"/>
      <c r="D265" s="28"/>
      <c r="E265" s="28"/>
      <c r="F265" s="28"/>
      <c r="G265" s="28"/>
      <c r="H265" s="28"/>
      <c r="I265" s="28"/>
      <c r="J265" s="28"/>
      <c r="K265" s="28"/>
    </row>
    <row r="266" spans="1:11">
      <c r="A266" s="28"/>
      <c r="B266" s="28"/>
      <c r="C266" s="28"/>
      <c r="D266" s="28"/>
      <c r="E266" s="28"/>
      <c r="F266" s="28"/>
      <c r="G266" s="28"/>
      <c r="H266" s="28"/>
      <c r="I266" s="28"/>
      <c r="J266" s="28"/>
      <c r="K266" s="28"/>
    </row>
    <row r="267" spans="1:11">
      <c r="A267" s="28"/>
      <c r="B267" s="28"/>
      <c r="C267" s="28"/>
      <c r="D267" s="28"/>
      <c r="E267" s="28"/>
      <c r="F267" s="28"/>
      <c r="G267" s="28"/>
      <c r="H267" s="28"/>
      <c r="I267" s="28"/>
      <c r="J267" s="28"/>
      <c r="K267" s="28"/>
    </row>
    <row r="268" spans="1:11">
      <c r="A268" s="28"/>
      <c r="B268" s="28"/>
      <c r="C268" s="28"/>
      <c r="D268" s="28"/>
      <c r="E268" s="28"/>
      <c r="F268" s="28"/>
      <c r="G268" s="28"/>
      <c r="H268" s="28"/>
      <c r="I268" s="28"/>
      <c r="J268" s="28"/>
      <c r="K268" s="28"/>
    </row>
    <row r="269" spans="1:11">
      <c r="A269" s="28"/>
      <c r="B269" s="28"/>
      <c r="C269" s="28"/>
      <c r="D269" s="28"/>
      <c r="E269" s="28"/>
      <c r="F269" s="28"/>
      <c r="G269" s="28"/>
      <c r="H269" s="28"/>
      <c r="I269" s="28"/>
      <c r="J269" s="28"/>
      <c r="K269" s="28"/>
    </row>
    <row r="270" spans="1:11">
      <c r="A270" s="28"/>
      <c r="B270" s="28"/>
      <c r="C270" s="28"/>
      <c r="D270" s="28"/>
      <c r="E270" s="28"/>
      <c r="F270" s="28"/>
      <c r="G270" s="28"/>
      <c r="H270" s="28"/>
      <c r="I270" s="28"/>
      <c r="J270" s="28"/>
      <c r="K270" s="28"/>
    </row>
    <row r="271" spans="1:11">
      <c r="A271" s="28"/>
      <c r="B271" s="28"/>
      <c r="C271" s="28"/>
      <c r="D271" s="28"/>
      <c r="E271" s="28"/>
      <c r="F271" s="28"/>
      <c r="G271" s="28"/>
      <c r="H271" s="28"/>
      <c r="I271" s="28"/>
      <c r="J271" s="28"/>
      <c r="K271" s="28"/>
    </row>
    <row r="272" spans="1:11">
      <c r="A272" s="28"/>
      <c r="B272" s="28"/>
      <c r="C272" s="28"/>
      <c r="D272" s="28"/>
      <c r="E272" s="28"/>
      <c r="F272" s="28"/>
      <c r="G272" s="28"/>
      <c r="H272" s="28"/>
      <c r="I272" s="28"/>
      <c r="J272" s="28"/>
      <c r="K272" s="28"/>
    </row>
    <row r="273" spans="1:11">
      <c r="A273" s="28"/>
      <c r="B273" s="28"/>
      <c r="C273" s="28"/>
      <c r="D273" s="28"/>
      <c r="E273" s="28"/>
      <c r="F273" s="28"/>
      <c r="G273" s="28"/>
      <c r="H273" s="28"/>
      <c r="I273" s="28"/>
      <c r="J273" s="28"/>
      <c r="K273" s="28"/>
    </row>
    <row r="274" spans="1:11">
      <c r="A274" s="28"/>
      <c r="B274" s="28"/>
      <c r="C274" s="28"/>
      <c r="D274" s="28"/>
      <c r="E274" s="28"/>
      <c r="F274" s="28"/>
      <c r="G274" s="28"/>
      <c r="H274" s="28"/>
      <c r="I274" s="28"/>
      <c r="J274" s="28"/>
      <c r="K274" s="28"/>
    </row>
    <row r="275" spans="1:11">
      <c r="A275" s="28"/>
      <c r="B275" s="28"/>
      <c r="C275" s="28"/>
      <c r="D275" s="28"/>
      <c r="E275" s="28"/>
      <c r="F275" s="28"/>
      <c r="G275" s="28"/>
      <c r="H275" s="28"/>
      <c r="I275" s="28"/>
      <c r="J275" s="28"/>
      <c r="K275" s="28"/>
    </row>
    <row r="276" spans="1:11">
      <c r="A276" s="28"/>
      <c r="B276" s="28"/>
      <c r="C276" s="28"/>
      <c r="D276" s="28"/>
      <c r="E276" s="28"/>
      <c r="F276" s="28"/>
      <c r="G276" s="28"/>
      <c r="H276" s="28"/>
      <c r="I276" s="28"/>
      <c r="J276" s="28"/>
      <c r="K276" s="28"/>
    </row>
    <row r="277" spans="1:11">
      <c r="A277" s="28"/>
      <c r="B277" s="28"/>
      <c r="C277" s="28"/>
      <c r="D277" s="28"/>
      <c r="E277" s="28"/>
      <c r="F277" s="28"/>
      <c r="G277" s="28"/>
      <c r="H277" s="28"/>
      <c r="I277" s="28"/>
      <c r="J277" s="28"/>
      <c r="K277" s="28"/>
    </row>
    <row r="278" spans="1:11">
      <c r="A278" s="28"/>
      <c r="B278" s="28"/>
      <c r="C278" s="28"/>
      <c r="D278" s="28"/>
      <c r="E278" s="28"/>
      <c r="F278" s="28"/>
      <c r="G278" s="28"/>
      <c r="H278" s="28"/>
      <c r="I278" s="28"/>
      <c r="J278" s="28"/>
      <c r="K278" s="28"/>
    </row>
    <row r="279" spans="1:11">
      <c r="A279" s="28"/>
      <c r="B279" s="28"/>
      <c r="C279" s="28"/>
      <c r="D279" s="28"/>
      <c r="E279" s="28"/>
      <c r="F279" s="28"/>
      <c r="G279" s="28"/>
      <c r="H279" s="28"/>
      <c r="I279" s="28"/>
      <c r="J279" s="28"/>
      <c r="K279" s="28"/>
    </row>
    <row r="280" spans="1:11">
      <c r="A280" s="28"/>
      <c r="B280" s="28"/>
      <c r="C280" s="28"/>
      <c r="D280" s="28"/>
      <c r="E280" s="28"/>
      <c r="F280" s="28"/>
      <c r="G280" s="28"/>
      <c r="H280" s="28"/>
      <c r="I280" s="28"/>
      <c r="J280" s="28"/>
      <c r="K280" s="28"/>
    </row>
    <row r="281" spans="1:11">
      <c r="A281" s="28"/>
      <c r="B281" s="28"/>
      <c r="C281" s="28"/>
      <c r="D281" s="28"/>
      <c r="E281" s="28"/>
      <c r="F281" s="28"/>
      <c r="G281" s="28"/>
      <c r="H281" s="28"/>
      <c r="I281" s="28"/>
      <c r="J281" s="28"/>
      <c r="K281" s="28"/>
    </row>
    <row r="282" spans="1:11">
      <c r="A282" s="28"/>
      <c r="B282" s="28"/>
      <c r="C282" s="28"/>
      <c r="D282" s="28"/>
      <c r="E282" s="28"/>
      <c r="F282" s="28"/>
      <c r="G282" s="28"/>
      <c r="H282" s="28"/>
      <c r="I282" s="28"/>
      <c r="J282" s="28"/>
      <c r="K282" s="28"/>
    </row>
    <row r="283" spans="1:11">
      <c r="A283" s="28"/>
      <c r="B283" s="28"/>
      <c r="C283" s="28"/>
      <c r="D283" s="28"/>
      <c r="E283" s="28"/>
      <c r="F283" s="28"/>
      <c r="G283" s="28"/>
      <c r="H283" s="28"/>
      <c r="I283" s="28"/>
      <c r="J283" s="28"/>
      <c r="K283" s="28"/>
    </row>
    <row r="284" spans="1:11">
      <c r="A284" s="28"/>
      <c r="B284" s="28"/>
      <c r="C284" s="28"/>
      <c r="D284" s="28"/>
      <c r="E284" s="28"/>
      <c r="F284" s="28"/>
      <c r="G284" s="28"/>
      <c r="H284" s="28"/>
      <c r="I284" s="28"/>
      <c r="J284" s="28"/>
      <c r="K284" s="28"/>
    </row>
    <row r="285" spans="1:11">
      <c r="A285" s="28"/>
      <c r="B285" s="28"/>
      <c r="C285" s="28"/>
      <c r="D285" s="28"/>
      <c r="E285" s="28"/>
      <c r="F285" s="28"/>
      <c r="G285" s="28"/>
      <c r="H285" s="28"/>
      <c r="I285" s="28"/>
      <c r="J285" s="28"/>
      <c r="K285" s="28"/>
    </row>
    <row r="286" spans="1:11">
      <c r="A286" s="28"/>
      <c r="B286" s="28"/>
      <c r="C286" s="28"/>
      <c r="D286" s="28"/>
      <c r="E286" s="28"/>
      <c r="F286" s="28"/>
      <c r="G286" s="28"/>
      <c r="H286" s="28"/>
      <c r="I286" s="28"/>
      <c r="J286" s="28"/>
      <c r="K286" s="28"/>
    </row>
    <row r="287" spans="1:11">
      <c r="A287" s="28"/>
      <c r="B287" s="28"/>
      <c r="C287" s="28"/>
      <c r="D287" s="28"/>
      <c r="E287" s="28"/>
      <c r="F287" s="28"/>
      <c r="G287" s="28"/>
      <c r="H287" s="28"/>
      <c r="I287" s="28"/>
      <c r="J287" s="28"/>
      <c r="K287" s="28"/>
    </row>
    <row r="288" spans="1:11">
      <c r="A288" s="28"/>
      <c r="B288" s="28"/>
      <c r="C288" s="28"/>
      <c r="D288" s="28"/>
      <c r="E288" s="28"/>
      <c r="F288" s="28"/>
      <c r="G288" s="28"/>
      <c r="H288" s="28"/>
      <c r="I288" s="28"/>
      <c r="J288" s="28"/>
      <c r="K288" s="28"/>
    </row>
    <row r="289" spans="1:11">
      <c r="A289" s="28"/>
      <c r="B289" s="28"/>
      <c r="C289" s="28"/>
      <c r="D289" s="28"/>
      <c r="E289" s="28"/>
      <c r="F289" s="28"/>
      <c r="G289" s="28"/>
      <c r="H289" s="28"/>
      <c r="I289" s="28"/>
      <c r="J289" s="28"/>
      <c r="K289" s="28"/>
    </row>
    <row r="290" spans="1:11">
      <c r="A290" s="28"/>
      <c r="B290" s="28"/>
      <c r="C290" s="28"/>
      <c r="D290" s="28"/>
      <c r="E290" s="28"/>
      <c r="F290" s="28"/>
      <c r="G290" s="28"/>
      <c r="H290" s="28"/>
      <c r="I290" s="28"/>
      <c r="J290" s="28"/>
      <c r="K290" s="28"/>
    </row>
    <row r="291" spans="1:11">
      <c r="A291" s="28"/>
      <c r="B291" s="28"/>
      <c r="C291" s="28"/>
      <c r="D291" s="28"/>
      <c r="E291" s="28"/>
      <c r="F291" s="28"/>
      <c r="G291" s="28"/>
      <c r="H291" s="28"/>
      <c r="I291" s="28"/>
      <c r="J291" s="28"/>
      <c r="K291" s="28"/>
    </row>
  </sheetData>
  <sheetProtection algorithmName="SHA-512" hashValue="ZzDZVg0JvddKrqhhMHFSaNnIMWHuh/WsOc5FdtSN6MVJ3B/uzrnTEbxF17h6S7QC5+4jpLHdtTBtwMLCW9WtaA==" saltValue="oDNyHuWZQTZD3xveoubhQw==" spinCount="100000" sheet="1" formatCells="0"/>
  <mergeCells count="61">
    <mergeCell ref="L25:M27"/>
    <mergeCell ref="B76:K109"/>
    <mergeCell ref="J52:J53"/>
    <mergeCell ref="B51:G54"/>
    <mergeCell ref="B140:K151"/>
    <mergeCell ref="B31:G31"/>
    <mergeCell ref="B111:K113"/>
    <mergeCell ref="I35:I37"/>
    <mergeCell ref="B69:K74"/>
    <mergeCell ref="B138:K138"/>
    <mergeCell ref="B128:K136"/>
    <mergeCell ref="B115:K126"/>
    <mergeCell ref="I30:I32"/>
    <mergeCell ref="I40:I42"/>
    <mergeCell ref="K40:K42"/>
    <mergeCell ref="K30:K32"/>
    <mergeCell ref="B2:K3"/>
    <mergeCell ref="I10:I11"/>
    <mergeCell ref="K10:K11"/>
    <mergeCell ref="I22:I23"/>
    <mergeCell ref="K22:K23"/>
    <mergeCell ref="I13:I15"/>
    <mergeCell ref="J13:J15"/>
    <mergeCell ref="K13:K15"/>
    <mergeCell ref="J18:J20"/>
    <mergeCell ref="B8:K8"/>
    <mergeCell ref="B7:K7"/>
    <mergeCell ref="B9:E10"/>
    <mergeCell ref="G10:G11"/>
    <mergeCell ref="B6:K6"/>
    <mergeCell ref="B5:K5"/>
    <mergeCell ref="F10:F11"/>
    <mergeCell ref="K35:K37"/>
    <mergeCell ref="J17:K17"/>
    <mergeCell ref="J10:J11"/>
    <mergeCell ref="H10:H11"/>
    <mergeCell ref="I18:I20"/>
    <mergeCell ref="K18:K20"/>
    <mergeCell ref="I25:I27"/>
    <mergeCell ref="K25:K27"/>
    <mergeCell ref="B21:K21"/>
    <mergeCell ref="B13:E15"/>
    <mergeCell ref="B18:E20"/>
    <mergeCell ref="B25:G27"/>
    <mergeCell ref="E35:G36"/>
    <mergeCell ref="I58:J58"/>
    <mergeCell ref="J44:K44"/>
    <mergeCell ref="K59:K60"/>
    <mergeCell ref="K63:K66"/>
    <mergeCell ref="I61:J62"/>
    <mergeCell ref="K61:K62"/>
    <mergeCell ref="J45:K48"/>
    <mergeCell ref="I63:J66"/>
    <mergeCell ref="I51:I54"/>
    <mergeCell ref="K51:K54"/>
    <mergeCell ref="I59:J60"/>
    <mergeCell ref="B47:G47"/>
    <mergeCell ref="B46:G46"/>
    <mergeCell ref="B45:G45"/>
    <mergeCell ref="B48:G48"/>
    <mergeCell ref="B41:G41"/>
  </mergeCells>
  <phoneticPr fontId="0" type="noConversion"/>
  <dataValidations count="1">
    <dataValidation errorStyle="warning" allowBlank="1" showInputMessage="1" sqref="G14" xr:uid="{9FE2E84B-6911-4EB4-A314-9F66EAA53D41}"/>
  </dataValidations>
  <printOptions horizontalCentered="1"/>
  <pageMargins left="0.25" right="0.25" top="0" bottom="0" header="0.05" footer="0.05"/>
  <pageSetup scale="53" orientation="portrait" horizontalDpi="300" verticalDpi="300" r:id="rId1"/>
  <headerFooter alignWithMargins="0"/>
  <rowBreaks count="2" manualBreakCount="2">
    <brk id="66" max="16383" man="1"/>
    <brk id="109"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showRowColHeaders="0" workbookViewId="0"/>
  </sheetViews>
  <sheetFormatPr baseColWidth="10" defaultColWidth="8.83203125" defaultRowHeight="13"/>
  <sheetData>
    <row r="1" spans="1:2">
      <c r="A1" t="s">
        <v>0</v>
      </c>
      <c r="B1" t="b">
        <v>0</v>
      </c>
    </row>
    <row r="2" spans="1:2">
      <c r="A2" t="s">
        <v>1</v>
      </c>
      <c r="B2" t="b">
        <v>0</v>
      </c>
    </row>
    <row r="3" spans="1:2">
      <c r="A3" t="s">
        <v>2</v>
      </c>
      <c r="B3" t="s">
        <v>4</v>
      </c>
    </row>
    <row r="4" spans="1:2">
      <c r="A4" t="s">
        <v>3</v>
      </c>
      <c r="B4">
        <v>1</v>
      </c>
    </row>
  </sheetData>
  <phoneticPr fontId="0" type="noConversion"/>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WQ Document" ma:contentTypeID="0x010100F57B56A979CD314583F71FB183DEA3960100C066F79969A1454FBEF84E79C86B8BEA" ma:contentTypeVersion="26" ma:contentTypeDescription="" ma:contentTypeScope="" ma:versionID="2163a916a07c3cb4a2e6d8d0cd432d5e">
  <xsd:schema xmlns:xsd="http://www.w3.org/2001/XMLSchema" xmlns:xs="http://www.w3.org/2001/XMLSchema" xmlns:p="http://schemas.microsoft.com/office/2006/metadata/properties" xmlns:ns1="http://schemas.microsoft.com/sharepoint/v3" xmlns:ns2="851dfaa3-aae8-4c03-b90c-7dd4a6526d0d" xmlns:ns3="http://schemas.microsoft.com/sharepoint/v4" xmlns:ns4="7776c438-b236-4976-b658-262fa99445ea" targetNamespace="http://schemas.microsoft.com/office/2006/metadata/properties" ma:root="true" ma:fieldsID="d504504c8af4d1b0b799a295bd79876f" ns1:_="" ns2:_="" ns3:_="" ns4:_="">
    <xsd:import namespace="http://schemas.microsoft.com/sharepoint/v3"/>
    <xsd:import namespace="851dfaa3-aae8-4c03-b90c-7dd4a6526d0d"/>
    <xsd:import namespace="http://schemas.microsoft.com/sharepoint/v4"/>
    <xsd:import namespace="7776c438-b236-4976-b658-262fa99445ea"/>
    <xsd:element name="properties">
      <xsd:complexType>
        <xsd:sequence>
          <xsd:element name="documentManagement">
            <xsd:complexType>
              <xsd:all>
                <xsd:element ref="ns2:ReviewStatus" minOccurs="0"/>
                <xsd:element ref="ns2:Administrative_x0020_Record_x003f_" minOccurs="0"/>
                <xsd:element ref="ns2:g9caa3f1f2e244bc8e042fdb9640a251" minOccurs="0"/>
                <xsd:element ref="ns2:TaxCatchAll" minOccurs="0"/>
                <xsd:element ref="ns2:TaxCatchAllLabel" minOccurs="0"/>
                <xsd:element ref="ns2:fb9d32e1f1b24068b86bc25aa271323a" minOccurs="0"/>
                <xsd:element ref="ns2:d05f9ddbbf90433f9defeae7b3463abc" minOccurs="0"/>
                <xsd:element ref="ns2:j588655bf2f648ad949e9e756f848d6a" minOccurs="0"/>
                <xsd:element ref="ns2:DocumentDate" minOccurs="0"/>
                <xsd:element ref="ns3:IconOverlay" minOccurs="0"/>
                <xsd:element ref="ns1:_vti_ItemDeclaredRecord" minOccurs="0"/>
                <xsd:element ref="ns1:_vti_ItemHoldRecordStatus" minOccurs="0"/>
                <xsd:element ref="ns2:TaxKeywordTaxHTField" minOccurs="0"/>
                <xsd:element ref="ns4:MediaServiceMetadata" minOccurs="0"/>
                <xsd:element ref="ns4: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2" nillable="true" ma:displayName="Declared Record" ma:hidden="true" ma:internalName="_vti_ItemDeclaredRecord" ma:readOnly="true">
      <xsd:simpleType>
        <xsd:restriction base="dms:DateTime"/>
      </xsd:simpleType>
    </xsd:element>
    <xsd:element name="_vti_ItemHoldRecordStatus" ma:index="2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1dfaa3-aae8-4c03-b90c-7dd4a6526d0d" elementFormDefault="qualified">
    <xsd:import namespace="http://schemas.microsoft.com/office/2006/documentManagement/types"/>
    <xsd:import namespace="http://schemas.microsoft.com/office/infopath/2007/PartnerControls"/>
    <xsd:element name="ReviewStatus" ma:index="6" nillable="true" ma:displayName="Review Status" ma:format="Dropdown" ma:internalName="ReviewStatus">
      <xsd:simpleType>
        <xsd:union memberTypes="dms:Text">
          <xsd:simpleType>
            <xsd:restriction base="dms:Choice">
              <xsd:enumeration value="Assigned"/>
              <xsd:enumeration value="Review Needed"/>
            </xsd:restriction>
          </xsd:simpleType>
        </xsd:union>
      </xsd:simpleType>
    </xsd:element>
    <xsd:element name="Administrative_x0020_Record_x003f_" ma:index="7" nillable="true" ma:displayName="Administrative Record?" ma:default="0" ma:description="Administrative Record?" ma:internalName="Administrative_x0020_Record_x003F_">
      <xsd:simpleType>
        <xsd:restriction base="dms:Boolean"/>
      </xsd:simpleType>
    </xsd:element>
    <xsd:element name="g9caa3f1f2e244bc8e042fdb9640a251" ma:index="8" ma:taxonomy="true" ma:internalName="g9caa3f1f2e244bc8e042fdb9640a251" ma:taxonomyFieldName="DWQ_DocType" ma:displayName="DWQ Document Type" ma:readOnly="false" ma:default="" ma:fieldId="{09caa3f1-f2e2-44bc-8e04-2fdb9640a251}" ma:sspId="1cfdcae8-6a83-4c52-b891-75b08cbe23e4" ma:termSetId="b730bc7e-2760-4532-8173-fe985db52e2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bde447f-9c6c-4421-af29-e30b317a6074}" ma:internalName="TaxCatchAll" ma:readOnly="false" ma:showField="CatchAllData" ma:web="851dfaa3-aae8-4c03-b90c-7dd4a6526d0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bde447f-9c6c-4421-af29-e30b317a6074}" ma:internalName="TaxCatchAllLabel" ma:readOnly="true" ma:showField="CatchAllDataLabel" ma:web="851dfaa3-aae8-4c03-b90c-7dd4a6526d0d">
      <xsd:complexType>
        <xsd:complexContent>
          <xsd:extension base="dms:MultiChoiceLookup">
            <xsd:sequence>
              <xsd:element name="Value" type="dms:Lookup" maxOccurs="unbounded" minOccurs="0" nillable="true"/>
            </xsd:sequence>
          </xsd:extension>
        </xsd:complexContent>
      </xsd:complexType>
    </xsd:element>
    <xsd:element name="fb9d32e1f1b24068b86bc25aa271323a" ma:index="12" nillable="true" ma:taxonomy="true" ma:internalName="fb9d32e1f1b24068b86bc25aa271323a" ma:taxonomyFieldName="DWQ_Projects" ma:displayName="DWQ Project" ma:readOnly="false" ma:default="" ma:fieldId="{fb9d32e1-f1b2-4068-b86b-c25aa271323a}" ma:sspId="1cfdcae8-6a83-4c52-b891-75b08cbe23e4" ma:termSetId="97550505-106c-45d2-81ed-3301fe712822" ma:anchorId="00000000-0000-0000-0000-000000000000" ma:open="false" ma:isKeyword="false">
      <xsd:complexType>
        <xsd:sequence>
          <xsd:element ref="pc:Terms" minOccurs="0" maxOccurs="1"/>
        </xsd:sequence>
      </xsd:complexType>
    </xsd:element>
    <xsd:element name="d05f9ddbbf90433f9defeae7b3463abc" ma:index="14" nillable="true" ma:taxonomy="true" ma:internalName="d05f9ddbbf90433f9defeae7b3463abc" ma:taxonomyFieldName="DWQ_Section" ma:displayName="DWQ Section" ma:readOnly="false" ma:default="" ma:fieldId="{d05f9ddb-bf90-433f-9def-eae7b3463abc}" ma:sspId="1cfdcae8-6a83-4c52-b891-75b08cbe23e4" ma:termSetId="0420c28a-4a7d-49f9-ad19-191bcc7d21ad" ma:anchorId="00000000-0000-0000-0000-000000000000" ma:open="false" ma:isKeyword="false">
      <xsd:complexType>
        <xsd:sequence>
          <xsd:element ref="pc:Terms" minOccurs="0" maxOccurs="1"/>
        </xsd:sequence>
      </xsd:complexType>
    </xsd:element>
    <xsd:element name="j588655bf2f648ad949e9e756f848d6a" ma:index="16" nillable="true" ma:taxonomy="true" ma:internalName="j588655bf2f648ad949e9e756f848d6a" ma:taxonomyFieldName="DWQ_Unit" ma:displayName="DWQ Unit" ma:readOnly="false" ma:default="" ma:fieldId="{3588655b-f2f6-48ad-949e-9e756f848d6a}" ma:sspId="1cfdcae8-6a83-4c52-b891-75b08cbe23e4" ma:termSetId="89d9d087-de41-425b-a613-54cd9d95510a" ma:anchorId="00000000-0000-0000-0000-000000000000" ma:open="false" ma:isKeyword="false">
      <xsd:complexType>
        <xsd:sequence>
          <xsd:element ref="pc:Terms" minOccurs="0" maxOccurs="1"/>
        </xsd:sequence>
      </xsd:complexType>
    </xsd:element>
    <xsd:element name="DocumentDate" ma:index="18" nillable="true" ma:displayName="Document Date" ma:format="DateOnly" ma:hidden="true" ma:internalName="DocumentDate" ma:readOnly="false">
      <xsd:simpleType>
        <xsd:restriction base="dms:DateTime"/>
      </xsd:simpleType>
    </xsd:element>
    <xsd:element name="TaxKeywordTaxHTField" ma:index="24" nillable="true" ma:taxonomy="true" ma:internalName="TaxKeywordTaxHTField" ma:taxonomyFieldName="TaxKeyword" ma:displayName="Enterprise Keywords" ma:readOnly="false" ma:fieldId="{23f27201-bee3-471e-b2e7-b64fd8b7ca38}" ma:taxonomyMulti="true" ma:sspId="1cfdcae8-6a83-4c52-b891-75b08cbe23e4" ma:termSetId="00000000-0000-0000-0000-000000000000" ma:anchorId="00000000-0000-0000-0000-000000000000" ma:open="true" ma:isKeyword="true">
      <xsd:complexType>
        <xsd:sequence>
          <xsd:element ref="pc:Terms" minOccurs="0" maxOccurs="1"/>
        </xsd:sequence>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6c438-b236-4976-b658-262fa99445ea"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851dfaa3-aae8-4c03-b90c-7dd4a6526d0d">
      <Terms xmlns="http://schemas.microsoft.com/office/infopath/2007/PartnerControls"/>
    </TaxKeywordTaxHTField>
    <j588655bf2f648ad949e9e756f848d6a xmlns="851dfaa3-aae8-4c03-b90c-7dd4a6526d0d">
      <Terms xmlns="http://schemas.microsoft.com/office/infopath/2007/PartnerControls">
        <TermInfo xmlns="http://schemas.microsoft.com/office/infopath/2007/PartnerControls">
          <TermName xmlns="http://schemas.microsoft.com/office/infopath/2007/PartnerControls">Wetlands P＆P</TermName>
          <TermId xmlns="http://schemas.microsoft.com/office/infopath/2007/PartnerControls">57e4c8cf-8ae6-4cb6-b7c1-b8080295e5a0</TermId>
        </TermInfo>
      </Terms>
    </j588655bf2f648ad949e9e756f848d6a>
    <DocumentDate xmlns="851dfaa3-aae8-4c03-b90c-7dd4a6526d0d" xsi:nil="true"/>
    <Administrative_x0020_Record_x003f_ xmlns="851dfaa3-aae8-4c03-b90c-7dd4a6526d0d">false</Administrative_x0020_Record_x003f_>
    <fb9d32e1f1b24068b86bc25aa271323a xmlns="851dfaa3-aae8-4c03-b90c-7dd4a6526d0d">
      <Terms xmlns="http://schemas.microsoft.com/office/infopath/2007/PartnerControls"/>
    </fb9d32e1f1b24068b86bc25aa271323a>
    <IconOverlay xmlns="http://schemas.microsoft.com/sharepoint/v4" xsi:nil="true"/>
    <d05f9ddbbf90433f9defeae7b3463abc xmlns="851dfaa3-aae8-4c03-b90c-7dd4a6526d0d">
      <Terms xmlns="http://schemas.microsoft.com/office/infopath/2007/PartnerControls">
        <TermInfo xmlns="http://schemas.microsoft.com/office/infopath/2007/PartnerControls">
          <TermName xmlns="http://schemas.microsoft.com/office/infopath/2007/PartnerControls">Water Quality Standards ＆ Assessment</TermName>
          <TermId xmlns="http://schemas.microsoft.com/office/infopath/2007/PartnerControls">b845bfe8-0545-4390-a618-3d6c63203ced</TermId>
        </TermInfo>
      </Terms>
    </d05f9ddbbf90433f9defeae7b3463abc>
    <ReviewStatus xmlns="851dfaa3-aae8-4c03-b90c-7dd4a6526d0d" xsi:nil="true"/>
    <g9caa3f1f2e244bc8e042fdb9640a251 xmlns="851dfaa3-aae8-4c03-b90c-7dd4a6526d0d">
      <Terms xmlns="http://schemas.microsoft.com/office/infopath/2007/PartnerControls">
        <TermInfo xmlns="http://schemas.microsoft.com/office/infopath/2007/PartnerControls">
          <TermName xmlns="http://schemas.microsoft.com/office/infopath/2007/PartnerControls">Program Management</TermName>
          <TermId xmlns="http://schemas.microsoft.com/office/infopath/2007/PartnerControls">c38b23e9-8c1d-4b51-b668-f2bfa6eeaa86</TermId>
        </TermInfo>
      </Terms>
    </g9caa3f1f2e244bc8e042fdb9640a251>
    <TaxCatchAll xmlns="851dfaa3-aae8-4c03-b90c-7dd4a6526d0d">
      <Value>566</Value>
      <Value>20</Value>
      <Value>81</Value>
    </TaxCatchAll>
  </documentManagement>
</p:properties>
</file>

<file path=customXml/itemProps1.xml><?xml version="1.0" encoding="utf-8"?>
<ds:datastoreItem xmlns:ds="http://schemas.openxmlformats.org/officeDocument/2006/customXml" ds:itemID="{80F9D2BF-1378-46F8-B5B5-14AE80E16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51dfaa3-aae8-4c03-b90c-7dd4a6526d0d"/>
    <ds:schemaRef ds:uri="http://schemas.microsoft.com/sharepoint/v4"/>
    <ds:schemaRef ds:uri="7776c438-b236-4976-b658-262fa99445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BA0F34-48FB-4138-856E-5711DFCCB468}">
  <ds:schemaRefs>
    <ds:schemaRef ds:uri="http://schemas.microsoft.com/sharepoint/v3/contenttype/forms"/>
  </ds:schemaRefs>
</ds:datastoreItem>
</file>

<file path=customXml/itemProps3.xml><?xml version="1.0" encoding="utf-8"?>
<ds:datastoreItem xmlns:ds="http://schemas.openxmlformats.org/officeDocument/2006/customXml" ds:itemID="{40F68099-4EEA-4E9F-9E59-1F202CBE692A}">
  <ds:schemaRef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7776c438-b236-4976-b658-262fa99445ea"/>
    <ds:schemaRef ds:uri="851dfaa3-aae8-4c03-b90c-7dd4a6526d0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WQC Fee Calc</vt:lpstr>
      <vt:lpstr>'WQC Fee Calc'!Print_Area</vt:lpstr>
      <vt:lpstr>TemplatePrintArea</vt:lpstr>
    </vt:vector>
  </TitlesOfParts>
  <Company>KMT Software,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Bandura, Jean@Waterboards</dc:creator>
  <cp:keywords/>
  <cp:lastModifiedBy>Microsoft Office User</cp:lastModifiedBy>
  <cp:lastPrinted>2019-11-19T21:38:44Z</cp:lastPrinted>
  <dcterms:created xsi:type="dcterms:W3CDTF">1997-03-01T10:49:14Z</dcterms:created>
  <dcterms:modified xsi:type="dcterms:W3CDTF">2021-07-25T21:42:21Z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TC010525041033</vt:lpwstr>
  </property>
  <property fmtid="{D5CDD505-2E9C-101B-9397-08002B2CF9AE}" pid="3" name="ContentTypeId">
    <vt:lpwstr>0x010100F57B56A979CD314583F71FB183DEA3960100C066F79969A1454FBEF84E79C86B8BEA</vt:lpwstr>
  </property>
  <property fmtid="{D5CDD505-2E9C-101B-9397-08002B2CF9AE}" pid="4" name="DWQ_Projects">
    <vt:lpwstr/>
  </property>
  <property fmtid="{D5CDD505-2E9C-101B-9397-08002B2CF9AE}" pid="5" name="DWQ_Unit">
    <vt:lpwstr>566;#Wetlands P＆P|57e4c8cf-8ae6-4cb6-b7c1-b8080295e5a0</vt:lpwstr>
  </property>
  <property fmtid="{D5CDD505-2E9C-101B-9397-08002B2CF9AE}" pid="6" name="DWQ_Section">
    <vt:lpwstr>20;#Water Quality Standards ＆ Assessment|b845bfe8-0545-4390-a618-3d6c63203ced</vt:lpwstr>
  </property>
  <property fmtid="{D5CDD505-2E9C-101B-9397-08002B2CF9AE}" pid="7" name="TaxKeyword">
    <vt:lpwstr/>
  </property>
  <property fmtid="{D5CDD505-2E9C-101B-9397-08002B2CF9AE}" pid="8" name="Approval Level">
    <vt:lpwstr/>
  </property>
  <property fmtid="{D5CDD505-2E9C-101B-9397-08002B2CF9AE}" pid="9" name="DWQ_DocType">
    <vt:lpwstr>81;#Program Management|c38b23e9-8c1d-4b51-b668-f2bfa6eeaa86</vt:lpwstr>
  </property>
  <property fmtid="{D5CDD505-2E9C-101B-9397-08002B2CF9AE}" pid="10" name="_docset_NoMedatataSyncRequired">
    <vt:lpwstr>False</vt:lpwstr>
  </property>
</Properties>
</file>